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204" windowWidth="22980" windowHeight="12432" activeTab="9"/>
  </bookViews>
  <sheets>
    <sheet name="Úvod stránka" sheetId="3" r:id="rId1"/>
    <sheet name="Text" sheetId="13" r:id="rId2"/>
    <sheet name="Rozpočet" sheetId="11" r:id="rId3"/>
    <sheet name="Příjmy" sheetId="4" r:id="rId4"/>
    <sheet name="Výdaje" sheetId="5" r:id="rId5"/>
    <sheet name="Financování" sheetId="6" r:id="rId6"/>
    <sheet name="Majetek" sheetId="7" r:id="rId7"/>
    <sheet name="Zúčtovací vztahy" sheetId="8" r:id="rId8"/>
    <sheet name="Účty a fondy" sheetId="9" r:id="rId9"/>
    <sheet name="Transfery" sheetId="10" r:id="rId10"/>
  </sheets>
  <calcPr calcId="125725"/>
</workbook>
</file>

<file path=xl/calcChain.xml><?xml version="1.0" encoding="utf-8"?>
<calcChain xmlns="http://schemas.openxmlformats.org/spreadsheetml/2006/main">
  <c r="J82" i="11"/>
  <c r="E81"/>
  <c r="H103" i="13"/>
  <c r="G103"/>
  <c r="E56"/>
  <c r="F56"/>
  <c r="G56"/>
  <c r="D56"/>
  <c r="B56"/>
  <c r="F18"/>
  <c r="G18" s="1"/>
  <c r="E18"/>
  <c r="D18"/>
  <c r="G17"/>
  <c r="G16"/>
  <c r="F15"/>
  <c r="E15"/>
  <c r="D15"/>
  <c r="G14"/>
  <c r="G13"/>
  <c r="G12"/>
  <c r="G11"/>
  <c r="G15" l="1"/>
  <c r="E19"/>
  <c r="D19"/>
  <c r="F19"/>
  <c r="L117" i="11" l="1"/>
  <c r="L116"/>
  <c r="J113"/>
  <c r="L113" s="1"/>
  <c r="G115"/>
  <c r="G114"/>
  <c r="K113"/>
  <c r="I113"/>
  <c r="F113"/>
  <c r="K122" s="1"/>
  <c r="E113"/>
  <c r="J122" s="1"/>
  <c r="D113"/>
  <c r="I122" s="1"/>
  <c r="L111"/>
  <c r="G111"/>
  <c r="L110"/>
  <c r="L109"/>
  <c r="L108"/>
  <c r="L107"/>
  <c r="G107"/>
  <c r="L106"/>
  <c r="G106"/>
  <c r="L105"/>
  <c r="L104"/>
  <c r="L103"/>
  <c r="K102"/>
  <c r="J102"/>
  <c r="L102" s="1"/>
  <c r="I102"/>
  <c r="I120" s="1"/>
  <c r="G102"/>
  <c r="F102"/>
  <c r="E102"/>
  <c r="D102"/>
  <c r="L101"/>
  <c r="L100"/>
  <c r="G99"/>
  <c r="L98"/>
  <c r="K98"/>
  <c r="J98"/>
  <c r="I98"/>
  <c r="G98"/>
  <c r="F98"/>
  <c r="E98"/>
  <c r="D98"/>
  <c r="L97"/>
  <c r="L96"/>
  <c r="L94"/>
  <c r="L93"/>
  <c r="G93"/>
  <c r="L92"/>
  <c r="L91"/>
  <c r="K90"/>
  <c r="L90" s="1"/>
  <c r="J90"/>
  <c r="I90"/>
  <c r="F90"/>
  <c r="G90" s="1"/>
  <c r="E90"/>
  <c r="D90"/>
  <c r="G89"/>
  <c r="L88"/>
  <c r="L87"/>
  <c r="G86"/>
  <c r="G85"/>
  <c r="L84"/>
  <c r="G84"/>
  <c r="L83"/>
  <c r="G83"/>
  <c r="L82"/>
  <c r="K82"/>
  <c r="K54" s="1"/>
  <c r="G82"/>
  <c r="L81"/>
  <c r="I81"/>
  <c r="G81"/>
  <c r="L80"/>
  <c r="G79"/>
  <c r="L78"/>
  <c r="G78"/>
  <c r="L77"/>
  <c r="G77"/>
  <c r="L76"/>
  <c r="L75"/>
  <c r="G75"/>
  <c r="L74"/>
  <c r="G74"/>
  <c r="L72"/>
  <c r="L71"/>
  <c r="L70"/>
  <c r="L69"/>
  <c r="L68"/>
  <c r="G68"/>
  <c r="L67"/>
  <c r="G67"/>
  <c r="L66"/>
  <c r="G66"/>
  <c r="L65"/>
  <c r="G65"/>
  <c r="L64"/>
  <c r="G64"/>
  <c r="L63"/>
  <c r="L62"/>
  <c r="L61"/>
  <c r="L60"/>
  <c r="G60"/>
  <c r="J59"/>
  <c r="L59" s="1"/>
  <c r="G59"/>
  <c r="L58"/>
  <c r="G58"/>
  <c r="D58"/>
  <c r="D54" s="1"/>
  <c r="L57"/>
  <c r="G57"/>
  <c r="L56"/>
  <c r="G56"/>
  <c r="L55"/>
  <c r="J54"/>
  <c r="I54"/>
  <c r="F54"/>
  <c r="E54"/>
  <c r="L53"/>
  <c r="L52"/>
  <c r="G52"/>
  <c r="L51"/>
  <c r="G51"/>
  <c r="L49"/>
  <c r="L48"/>
  <c r="L47"/>
  <c r="G47"/>
  <c r="L46"/>
  <c r="G46"/>
  <c r="G45"/>
  <c r="L44"/>
  <c r="G44"/>
  <c r="L43"/>
  <c r="K43"/>
  <c r="J43"/>
  <c r="I43"/>
  <c r="G43"/>
  <c r="F43"/>
  <c r="E43"/>
  <c r="D43"/>
  <c r="L42"/>
  <c r="G42"/>
  <c r="G41"/>
  <c r="K40"/>
  <c r="L40" s="1"/>
  <c r="J40"/>
  <c r="I40"/>
  <c r="F40"/>
  <c r="G40" s="1"/>
  <c r="E40"/>
  <c r="D40"/>
  <c r="G38"/>
  <c r="G37"/>
  <c r="G36"/>
  <c r="G35"/>
  <c r="G34"/>
  <c r="G33"/>
  <c r="G32"/>
  <c r="G31"/>
  <c r="G30"/>
  <c r="G29"/>
  <c r="G28"/>
  <c r="G27"/>
  <c r="F26"/>
  <c r="G26" s="1"/>
  <c r="E26"/>
  <c r="D26"/>
  <c r="G25"/>
  <c r="G24"/>
  <c r="F24"/>
  <c r="E24"/>
  <c r="D24"/>
  <c r="G23"/>
  <c r="G22"/>
  <c r="G21"/>
  <c r="G20"/>
  <c r="G19"/>
  <c r="G18"/>
  <c r="G17"/>
  <c r="G16"/>
  <c r="G15"/>
  <c r="G14"/>
  <c r="F13"/>
  <c r="E13"/>
  <c r="G13" s="1"/>
  <c r="D13"/>
  <c r="G12"/>
  <c r="G11"/>
  <c r="G10"/>
  <c r="G9"/>
  <c r="G8"/>
  <c r="G7"/>
  <c r="G6"/>
  <c r="G5"/>
  <c r="F5"/>
  <c r="E5"/>
  <c r="D5"/>
  <c r="G113" l="1"/>
  <c r="K120"/>
  <c r="L54"/>
  <c r="J120"/>
  <c r="E119"/>
  <c r="F119"/>
  <c r="G119" s="1"/>
  <c r="G54"/>
  <c r="D119"/>
  <c r="I121" s="1"/>
  <c r="L120" l="1"/>
  <c r="J121"/>
  <c r="K121"/>
</calcChain>
</file>

<file path=xl/sharedStrings.xml><?xml version="1.0" encoding="utf-8"?>
<sst xmlns="http://schemas.openxmlformats.org/spreadsheetml/2006/main" count="811" uniqueCount="697">
  <si>
    <t>Město Rokytnice v O.h.</t>
  </si>
  <si>
    <t>IČO: 00275301</t>
  </si>
  <si>
    <t>ZÁVĚREČNÝ ÚČET ZA ROK 2014</t>
  </si>
  <si>
    <t>(v Kč)</t>
  </si>
  <si>
    <t>Vytvořeno v období  13/2014</t>
  </si>
  <si>
    <t>Fenix 7.50.018, 2004 - 2015 Asseco Solutions, a.s.</t>
  </si>
  <si>
    <t>Vygenerováno: 25.5.2015 13:23:20</t>
  </si>
  <si>
    <t>1. Rozpočtové hospodaření dle tříd - PŘÍJMY 2014</t>
  </si>
  <si>
    <t>Třída</t>
  </si>
  <si>
    <t>Skutečnost</t>
  </si>
  <si>
    <t>Rozpočet</t>
  </si>
  <si>
    <t>% SR</t>
  </si>
  <si>
    <t>% UR</t>
  </si>
  <si>
    <t>schválený</t>
  </si>
  <si>
    <t>po změnách</t>
  </si>
  <si>
    <t>1-DAŇOVÉ PŘÍJMY</t>
  </si>
  <si>
    <t>2-NEDAŇOVÉ PŘÍJMY</t>
  </si>
  <si>
    <t>3-KAPITÁLOVÉ PŘÍJMY</t>
  </si>
  <si>
    <t>4-PŘIJATÉ TRANSFERY</t>
  </si>
  <si>
    <t>CELKEM PŘÍJMY</t>
  </si>
  <si>
    <t>1.1. Příjmy dle druhového třídění rozpočtové skladby za rok 2014</t>
  </si>
  <si>
    <t>Položky</t>
  </si>
  <si>
    <t>1111 - Daň z příj.fyz.osob ze závis.č</t>
  </si>
  <si>
    <t>1112 - Daň z příj.fyz.os.z sam.výd.č.</t>
  </si>
  <si>
    <t>1113 - Daň z příj.fyz.os.z kapit.výn.</t>
  </si>
  <si>
    <t>1121 - Daň z příjmů právnických osob</t>
  </si>
  <si>
    <t>1122 - Daň z příjmů práv.osob za obce</t>
  </si>
  <si>
    <t xml:space="preserve"> 11 - Daně z příjmů,zisku a kap.výn.</t>
  </si>
  <si>
    <t>1211 - Daň z přidané hodnoty</t>
  </si>
  <si>
    <t xml:space="preserve"> 12 - Daně ze zboží a sl. v tuzemsku</t>
  </si>
  <si>
    <t>1334 - Odvody za odnětí půdy-z.p.f.</t>
  </si>
  <si>
    <t>1335 - Popl.-odnětí poz.-funkce lesa</t>
  </si>
  <si>
    <t>1340 - Místní popl.z vyb.činn.a služ.</t>
  </si>
  <si>
    <t>1341 - Poplatek ze psů</t>
  </si>
  <si>
    <t>1342 - Popl.za lázeň.nebo rekr.pobyt</t>
  </si>
  <si>
    <t>1343 - Popl.užívání veřej.prostranst.</t>
  </si>
  <si>
    <t>1345 - Poplatek z ubytovací kapacity</t>
  </si>
  <si>
    <t>1351 - Odvod výtěž.z provoz. loterií</t>
  </si>
  <si>
    <t>1355 - Odvod výtěžku sdíl.odvod z VHP</t>
  </si>
  <si>
    <t>1361 - Správní poplatky</t>
  </si>
  <si>
    <t xml:space="preserve"> 13 - Daně a poplat.z vybr.čin.,služ</t>
  </si>
  <si>
    <t>1511 - Daň z nemovitostí</t>
  </si>
  <si>
    <t xml:space="preserve"> 15 - Majetkové daně</t>
  </si>
  <si>
    <t xml:space="preserve"> 1 - Daňové příjmy</t>
  </si>
  <si>
    <t>2111 - Příj.z poskyt.služeb a výrobků</t>
  </si>
  <si>
    <t>2112 - Příj.z prodeje zboží</t>
  </si>
  <si>
    <t>2119 - Ostatní příjmy z vlastní čin.</t>
  </si>
  <si>
    <t>2122 - Odvody PO</t>
  </si>
  <si>
    <t>2131 - Příjmy z pronájmu pozemků</t>
  </si>
  <si>
    <t>2132 - Příj.z pronáj.ost.nemovitostí</t>
  </si>
  <si>
    <t>2139 - Ostatní příjmy z pronáj.majet.</t>
  </si>
  <si>
    <t>2141 - Příjmy z úroků (část)</t>
  </si>
  <si>
    <t>2143 - Realizované kurzové zisky</t>
  </si>
  <si>
    <t xml:space="preserve"> 21 - Příj.z vlast.čin.,odv.přeb.org</t>
  </si>
  <si>
    <t>2212 - Sankč.pl.přij. od jiných subj.</t>
  </si>
  <si>
    <t xml:space="preserve"> 22 - Přij.sankční platby,vratky tr.</t>
  </si>
  <si>
    <t>2310 - Př.z prod.krát.a drob.dlouh.m.</t>
  </si>
  <si>
    <t>2321 - Přijaté neinvestiční dary</t>
  </si>
  <si>
    <t>2322 - Přijaté pojistné náhrady</t>
  </si>
  <si>
    <t>2324 - Přij.nekapit.příspěvky,náhrady</t>
  </si>
  <si>
    <t>2329 - Ostatní nedaňové příjmy j.n.</t>
  </si>
  <si>
    <t xml:space="preserve"> 23 - Př.z prod.nekap.m.,os.nedaň.př</t>
  </si>
  <si>
    <t>2420 - Splátky půj.prostř. od OPS</t>
  </si>
  <si>
    <t xml:space="preserve"> 24 - Přijaté splátky půj.prostředků</t>
  </si>
  <si>
    <t xml:space="preserve"> 2 - Nedaňové příjmy</t>
  </si>
  <si>
    <t>3111 - Příjmy z prodeje pozemků</t>
  </si>
  <si>
    <t>3112 - Příjmy z prod.ost.nemovitostí</t>
  </si>
  <si>
    <t>3113 - Příjmy z prodeje ost. HDM</t>
  </si>
  <si>
    <t xml:space="preserve"> 31 - Příj.z prodeje DM,ost.kap.př.</t>
  </si>
  <si>
    <t xml:space="preserve"> 3 - Kapitálové příjmy</t>
  </si>
  <si>
    <t>4111 - Neinv.přijaté transf.z VPS SR</t>
  </si>
  <si>
    <t>4112 - Neinv.přij.tran.ze SR-s.d.vzt.</t>
  </si>
  <si>
    <t>4116 - Ost.neinv.přij.transfery ze SR</t>
  </si>
  <si>
    <t>4118 - Neinvestiční převody z NF</t>
  </si>
  <si>
    <t>4122 - Neinv.přijaté transf.od krajů</t>
  </si>
  <si>
    <t>4123 - Neinv.přijaté transf.-reg.rada</t>
  </si>
  <si>
    <t>4131 - Přev.z vl.fondů hosp.činnosti</t>
  </si>
  <si>
    <t>4134 - Převody z rozpočtových účtů</t>
  </si>
  <si>
    <t xml:space="preserve"> 41 - Neinvestiční přijaté transfery</t>
  </si>
  <si>
    <t>4213 - Inv. přijaté transfery ze SF</t>
  </si>
  <si>
    <t>4216 - Ost.invest.přij.transf.ze SR</t>
  </si>
  <si>
    <t>4218 - Investiční převody z NF</t>
  </si>
  <si>
    <t>4223 - Invest.přij.transf.od reg.rad</t>
  </si>
  <si>
    <t xml:space="preserve"> 42 - Investiční přijaté transfery</t>
  </si>
  <si>
    <t xml:space="preserve"> 4 - Přijaté transfery</t>
  </si>
  <si>
    <t>Příjmy celkem</t>
  </si>
  <si>
    <t>2. Rozpočtové hospodaření dle tříd - VÝDAJE 2014</t>
  </si>
  <si>
    <t>5-BĚŽNÉ VÝDAJE</t>
  </si>
  <si>
    <t>6-KAPITÁLOVÉ VÝDAJE</t>
  </si>
  <si>
    <t>CELKEM VÝDAJE</t>
  </si>
  <si>
    <t>2.1. Výdaje dle druhového třídění rozpočtové skladby za rok 2014</t>
  </si>
  <si>
    <t>5011 - Platy zaměst. v prac. poměru</t>
  </si>
  <si>
    <t>5019 - Ostatní platy</t>
  </si>
  <si>
    <t>5021 - Ostatní osobní výdaje</t>
  </si>
  <si>
    <t>5023 - Odměny čl.zastup.obcí a krajů</t>
  </si>
  <si>
    <t>5031 - Pov.pojistné na soc.zab...</t>
  </si>
  <si>
    <t>5032 - Pov.pojistné na veř.zdrav.poj.</t>
  </si>
  <si>
    <t>5038 - Povinné pojistné na úraz.poj.</t>
  </si>
  <si>
    <t>5039 - Ost.pov.poj.placené zaměstnav.</t>
  </si>
  <si>
    <t>5041 - Odměny za užití dušev.vlastn.</t>
  </si>
  <si>
    <t>5042 - Odměny za užití počítačových p</t>
  </si>
  <si>
    <t xml:space="preserve"> 50 - Běžné výdaje</t>
  </si>
  <si>
    <t>5132 - Ochranné pomůcky</t>
  </si>
  <si>
    <t>5133 - Léky a zdravotnický materiál</t>
  </si>
  <si>
    <t>5134 - Prádlo, oděv a obuv</t>
  </si>
  <si>
    <t>5136 - Knihy, učební pomůcky a tisk</t>
  </si>
  <si>
    <t>5137 - DHDM</t>
  </si>
  <si>
    <t>5138 - Nákup zboží</t>
  </si>
  <si>
    <t>5139 - Nákup materiálu j.n.</t>
  </si>
  <si>
    <t>5141 - Úroky vlastní</t>
  </si>
  <si>
    <t>5142 - Realizované kurzové ztráty</t>
  </si>
  <si>
    <t>5151 - Studená voda</t>
  </si>
  <si>
    <t>5152 - Teplo</t>
  </si>
  <si>
    <t>5153 - Plyn</t>
  </si>
  <si>
    <t>5154 - Elektrická energie</t>
  </si>
  <si>
    <t>5155 - Pevná paliva</t>
  </si>
  <si>
    <t>5156 - Pohonné hmoty a maziva</t>
  </si>
  <si>
    <t>5161 - Služby pošt</t>
  </si>
  <si>
    <t>5162 - Služby telekom. a radiokom.</t>
  </si>
  <si>
    <t>5163 - Služby peněžních ústavů</t>
  </si>
  <si>
    <t>5164 - Nájemné</t>
  </si>
  <si>
    <t>5166 - Konzult.,porad.a práv.služby</t>
  </si>
  <si>
    <t>5167 - Služby školení a vzdělávání</t>
  </si>
  <si>
    <t>5168 - Služby zpracování dat</t>
  </si>
  <si>
    <t>5169 - Nákup ostatních služeb</t>
  </si>
  <si>
    <t>5171 - Opravy a udržování</t>
  </si>
  <si>
    <t>5172 - Programové vybavení</t>
  </si>
  <si>
    <t>5173 - Cestovné (tuzem.i zahranič.)</t>
  </si>
  <si>
    <t>5175 - Pohoštění</t>
  </si>
  <si>
    <t>5176 - Účast. poplatky na konference</t>
  </si>
  <si>
    <t>5179 - Ostatní nákupy j.n.</t>
  </si>
  <si>
    <t>5182 - Poskytované zálohy vl.pokladně</t>
  </si>
  <si>
    <t>5192 - Poskyt.neinv.příspěvky,náhrady</t>
  </si>
  <si>
    <t>5193 - Výd.na dopravní úz.obslužnost</t>
  </si>
  <si>
    <t>5194 - Věcné dary</t>
  </si>
  <si>
    <t xml:space="preserve"> 51 - Neinvest.nákupy a souv.výdaje</t>
  </si>
  <si>
    <t>5212 - Neinv.transf.fyz.osobám</t>
  </si>
  <si>
    <t>5222 - Neinv.transf.občan.sdružením</t>
  </si>
  <si>
    <t>5223 - Neinv.transf.církvím,náb.spol.</t>
  </si>
  <si>
    <t>5229 - Ost.neinv.tra.nezisk.a pod.org</t>
  </si>
  <si>
    <t xml:space="preserve"> 52 - Nein.transf.soukromopráv.subj.</t>
  </si>
  <si>
    <t>5319 - Ost.neinvest.transfery JVR</t>
  </si>
  <si>
    <t>5329 - Ost.neinv.transfery VR územ.ú.</t>
  </si>
  <si>
    <t>5331 - Neinv.příspěvky zřízeným PO</t>
  </si>
  <si>
    <t>5339 - Neinv.transf. cizím přísp.org.</t>
  </si>
  <si>
    <t>5342 - Převody FKSP a SF obcí, krajů</t>
  </si>
  <si>
    <t>5343 - Přev.j.vl.fondům, účtům</t>
  </si>
  <si>
    <t>5345 - Převody vlastním rozpočt.účtům</t>
  </si>
  <si>
    <t>5349 - Ostat. převody vlastním fondům</t>
  </si>
  <si>
    <t>5361 - Nákup kolků</t>
  </si>
  <si>
    <t>5362 - Platby daní a poplatků SR</t>
  </si>
  <si>
    <t>5363 - Úhrady sankcí jiným rozpočtům</t>
  </si>
  <si>
    <t>5364 - Vrat.VR ú.ú.transf.-min.obd.</t>
  </si>
  <si>
    <t>5365 - Platby daní a popl.kraj.,obc..</t>
  </si>
  <si>
    <t xml:space="preserve"> 53 - Neinv.transf.veřejnopráv.subj.</t>
  </si>
  <si>
    <t>5424 - Náhrady mezd v době nemoci</t>
  </si>
  <si>
    <t>5492 - Dary obyvatelstvu</t>
  </si>
  <si>
    <t>5493 - Účel.neinv.transf.nepodn.fyz.o</t>
  </si>
  <si>
    <t>5499 - Ost.neinv.transf.obyvatelstvu</t>
  </si>
  <si>
    <t xml:space="preserve"> 54 - Neinves.transfery obyvatelstvu</t>
  </si>
  <si>
    <t>5532 - Ost.neinv.transf.do zahraničí</t>
  </si>
  <si>
    <t xml:space="preserve"> 55 - Neinvest.transf. do zahraničí</t>
  </si>
  <si>
    <t>5629 - Ost.neinv.p.p.nezisk.a pod.org</t>
  </si>
  <si>
    <t xml:space="preserve"> 56 - Neinvestiční půj. prostředky</t>
  </si>
  <si>
    <t>5901 - Nespecifikované rezervy</t>
  </si>
  <si>
    <t xml:space="preserve"> 59 - Ostatní neinvestiční výdaje</t>
  </si>
  <si>
    <t xml:space="preserve"> 5 - Běžné výdaje</t>
  </si>
  <si>
    <t>6112 - Ocenitelná práva</t>
  </si>
  <si>
    <t>6119 - Ostatní nákup DNM</t>
  </si>
  <si>
    <t>6121 - Budovy,haly,stavby</t>
  </si>
  <si>
    <t>6122 - Stroje,přístroje,zařízení</t>
  </si>
  <si>
    <t>6123 - Dopravní prostředky</t>
  </si>
  <si>
    <t>6127 - Umělecká díla a předměty</t>
  </si>
  <si>
    <t xml:space="preserve"> 61 - Invest.nákupy a souvisej.výd.</t>
  </si>
  <si>
    <t>6312 - Inv.transf.fyzickým osobám</t>
  </si>
  <si>
    <t>6324 - Inv.transf.společ.vl.jednotek</t>
  </si>
  <si>
    <t>6341 - Investiční transf.obcím</t>
  </si>
  <si>
    <t>6349 - Ost.inv.transf.VR územ.úrovně</t>
  </si>
  <si>
    <t>6380 - Invest.transfery do zahraničí</t>
  </si>
  <si>
    <t xml:space="preserve"> 63 - Investiční transfery</t>
  </si>
  <si>
    <t>6460 - Invest.půj.prostř.obyvatelstvu</t>
  </si>
  <si>
    <t xml:space="preserve"> 64 - Investiční půjčené prostředky</t>
  </si>
  <si>
    <t xml:space="preserve"> 6 - Kapitálové výdaje</t>
  </si>
  <si>
    <t>Výdaje celkem</t>
  </si>
  <si>
    <t>2.2. Výdaje dle odvětvového třídění rozpočtové skladby za rok 2014</t>
  </si>
  <si>
    <t>1032 - Podpora ostat.produkčních čin.</t>
  </si>
  <si>
    <t xml:space="preserve"> 10 - Zemědělství,lesní hosp.a ryb.</t>
  </si>
  <si>
    <t xml:space="preserve"> 1 - Zemědělství,lesní hosp.a ryb.</t>
  </si>
  <si>
    <t>2143 - Cestovní ruch</t>
  </si>
  <si>
    <t xml:space="preserve"> 21 - Průmysl, stav., obchod a služ.</t>
  </si>
  <si>
    <t>2212 - Silnice</t>
  </si>
  <si>
    <t>2219 - Ost.záležit.pozem.komunikací</t>
  </si>
  <si>
    <t>2221 - Provoz veřej.silniční dopravy</t>
  </si>
  <si>
    <t>2223 - Bezpečnost silničního provozu</t>
  </si>
  <si>
    <t>2229 - Ost.zálež.v silniční dopravě</t>
  </si>
  <si>
    <t>2279 - Záležitos.ostatních drah j.n.</t>
  </si>
  <si>
    <t xml:space="preserve"> 22 - Doprava</t>
  </si>
  <si>
    <t>2310 - Pitná voda</t>
  </si>
  <si>
    <t>2321 - Odvád.a čist.odp.vod,nak.s kal</t>
  </si>
  <si>
    <t xml:space="preserve"> 23 - Vodní hospodářství</t>
  </si>
  <si>
    <t xml:space="preserve"> 2 - Průmysl.a ost.odvětví hospod.</t>
  </si>
  <si>
    <t>3111 - Předškolní zařízení</t>
  </si>
  <si>
    <t>3113 - Základní školy</t>
  </si>
  <si>
    <t xml:space="preserve"> 31 - Vzdělávání a školské služby</t>
  </si>
  <si>
    <t>3314 - Činnosti knihovnické</t>
  </si>
  <si>
    <t>3315 - Činnosti muzeí a galerií</t>
  </si>
  <si>
    <t>3316 - Vydavatelská činnost</t>
  </si>
  <si>
    <t>3319 - Ost. záležitosti kultury</t>
  </si>
  <si>
    <t>3326 - Poř.,zach.,obn.hod.míst.kult.p</t>
  </si>
  <si>
    <t>3349 - Ost.záležitosti sdělov.prostř.</t>
  </si>
  <si>
    <t>3392 - Zájmová činnost v kultuře</t>
  </si>
  <si>
    <t>3399 - Ost.zál.kult.,círk.,sděl.pros.</t>
  </si>
  <si>
    <t xml:space="preserve"> 33 - Kultura, církve a sděl.prostř.</t>
  </si>
  <si>
    <t>3412 - Sport.zařízení v majetku obce</t>
  </si>
  <si>
    <t>3419 - Ostatní tělovýchovná činnost</t>
  </si>
  <si>
    <t>3421 - Využ. vol.času dětí a mládeže</t>
  </si>
  <si>
    <t>3429 - Ost.zájmová činnost a rekreace</t>
  </si>
  <si>
    <t xml:space="preserve"> 34 - Tělovýchova a zájmová činnost</t>
  </si>
  <si>
    <t>3511 - Všeobecná ambulantní péče</t>
  </si>
  <si>
    <t>3525 - Hospice</t>
  </si>
  <si>
    <t>3543 - Pomoc zdrav.post. a chr.nemoc.</t>
  </si>
  <si>
    <t xml:space="preserve"> 35 - Zdravotnictví</t>
  </si>
  <si>
    <t>3612 - Bytové hospodářství</t>
  </si>
  <si>
    <t>3613 - Nebytové hospodářství</t>
  </si>
  <si>
    <t>3619 - Ost.rozvoj bydlení a byt.hosp.</t>
  </si>
  <si>
    <t>3631 - Veřejné osvětlení</t>
  </si>
  <si>
    <t>3632 - Pohřebnictví</t>
  </si>
  <si>
    <t>3635 - Územní plánování</t>
  </si>
  <si>
    <t>3639 - Komun.služby a úz.rozvoj j.n.</t>
  </si>
  <si>
    <t xml:space="preserve"> 36 - Bydlení,komun.služ.a úz.rozvoj</t>
  </si>
  <si>
    <t>3722 - Sběr a svoz komunálních odpadů</t>
  </si>
  <si>
    <t>3723 - Sběr a svoz ostatních odpadů</t>
  </si>
  <si>
    <t>3741 - Ochrana druhů a stanovišť</t>
  </si>
  <si>
    <t>3745 - Péče o vzhled obcí a veř.zeleň</t>
  </si>
  <si>
    <t xml:space="preserve"> 37 - Ochrana životního prostředí</t>
  </si>
  <si>
    <t xml:space="preserve"> 3 - Služby pro obyvatelstvo</t>
  </si>
  <si>
    <t>4319 - Ost.výd.související se soc.por</t>
  </si>
  <si>
    <t>4329 - Ost.soc.péče,pomoc dětem,mlád.</t>
  </si>
  <si>
    <t>4351 - Os.asistence,peč.služba,sam.by</t>
  </si>
  <si>
    <t>4357 - Domovy</t>
  </si>
  <si>
    <t>4359 - Ost.služ.a čin.-oblast soc.péč</t>
  </si>
  <si>
    <t>4377 - Sociálně terapeutické dílny</t>
  </si>
  <si>
    <t>4379 - Ost.služby a čin.-soc.prevence</t>
  </si>
  <si>
    <t xml:space="preserve"> 43 - Soc.služby a spol.čin.v soc.za</t>
  </si>
  <si>
    <t xml:space="preserve"> 4 - Soc.věci a polit.zaměstnanosti</t>
  </si>
  <si>
    <t>5212 - Ochrana obyvatelstva</t>
  </si>
  <si>
    <t xml:space="preserve"> 52 - Civilní Připrav. na kriz.stavy</t>
  </si>
  <si>
    <t>5512 - PO - dobrovolná část</t>
  </si>
  <si>
    <t xml:space="preserve"> 55 - PO a integrov. záchran. systém</t>
  </si>
  <si>
    <t xml:space="preserve"> 5 - Bezpečnost státu a práv. ochr.</t>
  </si>
  <si>
    <t>6112 - Zastupitelstva obcí</t>
  </si>
  <si>
    <t>6115 - Volby do zast.územ.samospr.cel</t>
  </si>
  <si>
    <t>6117 - Volby do Evropského parlamentu</t>
  </si>
  <si>
    <t>6171 - Činnost místní správy</t>
  </si>
  <si>
    <t xml:space="preserve"> 61 - Stá.moc,st.spr.úz.sam.,pol.str</t>
  </si>
  <si>
    <t>6310 - Obec.příj.a výd.z fin.operací</t>
  </si>
  <si>
    <t>6330 - Přev.vl.fondům v rozp.úz.úrov.</t>
  </si>
  <si>
    <t>6399 - Ostatní finanční operace</t>
  </si>
  <si>
    <t xml:space="preserve"> 63 - Finanční operace</t>
  </si>
  <si>
    <t>6402 - Finanční vypořádání minul.let</t>
  </si>
  <si>
    <t>6409 - Ostatní činnosti j.n.</t>
  </si>
  <si>
    <t xml:space="preserve"> 64 - Ostatní činnosti</t>
  </si>
  <si>
    <t xml:space="preserve"> 6 - Všeobecná veř.správa a služby</t>
  </si>
  <si>
    <t>3. Financování 2014</t>
  </si>
  <si>
    <t>Název položky</t>
  </si>
  <si>
    <t>Zm.stavu krátkodob.prost.na BÚ</t>
  </si>
  <si>
    <t>Dlouhodob.přijaté půjč.prostř.</t>
  </si>
  <si>
    <t>Uhraz.splát.dlouhodob.přij.půj</t>
  </si>
  <si>
    <t>Zm.stavu dlouhodob.prost.na BÚ</t>
  </si>
  <si>
    <t>Oper.z peněž.účtů organizace</t>
  </si>
  <si>
    <t>FINANCOVÁNÍ CELKEM</t>
  </si>
  <si>
    <t>4. Majetek</t>
  </si>
  <si>
    <t>Účet - popis</t>
  </si>
  <si>
    <t>Počáteční stav</t>
  </si>
  <si>
    <t>Obrat</t>
  </si>
  <si>
    <t>Konečný stav</t>
  </si>
  <si>
    <t>Dlouhodobý nehmotný majetek</t>
  </si>
  <si>
    <t>013 - Software</t>
  </si>
  <si>
    <t>014 - Ocenitelná práva</t>
  </si>
  <si>
    <t>018 - Drobný dlouhodobý nehmotný majetek</t>
  </si>
  <si>
    <t>019 - Ostatní dlouhodobý nehmotný majetek</t>
  </si>
  <si>
    <t>Dlouhodobý hmotný majetek odpisovaný</t>
  </si>
  <si>
    <t>021 - Stavby</t>
  </si>
  <si>
    <t>022 - Samostatné hmotné movité věci a soubory hmotných movitých věcí</t>
  </si>
  <si>
    <t>028 - Drobný dlouhodobý hmotný majetek</t>
  </si>
  <si>
    <t>Dlouhodobý hmotný majetek neodpisovaný</t>
  </si>
  <si>
    <t>031 - Pozemky</t>
  </si>
  <si>
    <t>032 - Kulturní předměty</t>
  </si>
  <si>
    <t>036 - Dlouhodobý hmotný majetek určený k prodeji</t>
  </si>
  <si>
    <t>Nedokončený a pořizovaný dlouhodobý majetek</t>
  </si>
  <si>
    <t>041 - Nedokončený dlouhodobý nehmotný majetek</t>
  </si>
  <si>
    <t>042 - Nedokončený dlouhodobý hmotný majetek</t>
  </si>
  <si>
    <t>Poskytnuté zálohy na dlouhodobý nehmotný a hmotný majetek</t>
  </si>
  <si>
    <t>052 - Poskytnuté zálohy na dlouhodobý hmotný majetek</t>
  </si>
  <si>
    <t>Dlouhodobý finanční majetek</t>
  </si>
  <si>
    <t>061 - Majetkové účasti v osobách s rozhodujícím vlivem</t>
  </si>
  <si>
    <t>062 - Majetkové účasti v osobách s podstatným vlivem</t>
  </si>
  <si>
    <t>Oprávky k dlouhodobému nehmotnému majetku</t>
  </si>
  <si>
    <t>073 - Oprávky k software</t>
  </si>
  <si>
    <t>074 - Oprávky k ocenitelným právům</t>
  </si>
  <si>
    <t>078 - Oprávky k drobnému dlouhodobému nehmotnému majetku</t>
  </si>
  <si>
    <t>079 - Oprávky k ostatnímu dlouhodobému nehmotnému majetku</t>
  </si>
  <si>
    <t>Oprávky k dlouhodobému hmotnému majetku</t>
  </si>
  <si>
    <t>081 - Oprávky ke stavbám</t>
  </si>
  <si>
    <t xml:space="preserve">082 - Oprávky k samostatným hmotným movitým věcem a souborům hmotných </t>
  </si>
  <si>
    <t>088 - Oprávky k drobnému dlouhodobému hmotnému majetku</t>
  </si>
  <si>
    <t>5. Pohledávky</t>
  </si>
  <si>
    <t>Krátkodobé pohledávky</t>
  </si>
  <si>
    <t>311 - Odběratelé</t>
  </si>
  <si>
    <t>314 - Krátkodobé poskytnuté zálohy</t>
  </si>
  <si>
    <t>315 - Jiné pohledávky z hlavní činnosti</t>
  </si>
  <si>
    <t>335 - Pohledávky za zaměstnanci</t>
  </si>
  <si>
    <t>344 - Jiné daně a poplatky</t>
  </si>
  <si>
    <t>346 - Pohledávky za vybranými ústředními vládními institucemi</t>
  </si>
  <si>
    <t>373 - Krátkodobé poskytnuté zálohy na transfery</t>
  </si>
  <si>
    <t>377 - Ostatní krátkodobé pohledávky</t>
  </si>
  <si>
    <t>Opravné položky ke krátkodobým pohledávkám</t>
  </si>
  <si>
    <t>192 - Opravné položky k jiným pohledávkám z hlavní činnosti</t>
  </si>
  <si>
    <t>194 - Opravné položky k odběratelům</t>
  </si>
  <si>
    <t>199 - Opravné položky k ostatním krátkodobým pohledávkám</t>
  </si>
  <si>
    <t>Dlouhodobé pohledávky</t>
  </si>
  <si>
    <t>462 - Poskytnuté návratné finanční výpomoci dlouhodobé</t>
  </si>
  <si>
    <t>469 - Ostatní dlouhodobé pohledávky</t>
  </si>
  <si>
    <t>6. Závazky</t>
  </si>
  <si>
    <t>321 - Dodavatelé</t>
  </si>
  <si>
    <t>324 - Krátkodobé přijaté zálohy</t>
  </si>
  <si>
    <t>331 - Zaměstnanci</t>
  </si>
  <si>
    <t>336 - Sociální pojištění</t>
  </si>
  <si>
    <t>337 - Zdravotní pojištění</t>
  </si>
  <si>
    <t>342 - Jiné přímé daně</t>
  </si>
  <si>
    <t>343 - Daň z přidané hodnoty</t>
  </si>
  <si>
    <t>345 - Závazky k osobám mimo vybrané vládní instituce</t>
  </si>
  <si>
    <t>374 - Krátkodobé přijaté zálohy na transfery</t>
  </si>
  <si>
    <t>378 - Ostatní krátkodobé závazky</t>
  </si>
  <si>
    <t>7. Stav úvěrů a půjček</t>
  </si>
  <si>
    <t>Účet - název</t>
  </si>
  <si>
    <t>451 01 - Dlouhodobé úvěry; Základní škola</t>
  </si>
  <si>
    <t>451 10 - Dlouhodobé úvěry; Traktor Zetor</t>
  </si>
  <si>
    <t>451 11 - Dlouhodobé úvěry; Vstupní brána Orlických hor</t>
  </si>
  <si>
    <t>451 15 - Dlouhodobé úvěry; Hasičárna</t>
  </si>
  <si>
    <t>451 31 - Dlouhodobé úvěry; Úvěr Sýpka</t>
  </si>
  <si>
    <t>459 01 - Ostatní dlouhodobé závazky; Michalčák Jiří ČOV Severák</t>
  </si>
  <si>
    <t>459 02 - Ostatní dlouhodobé závazky; Příkopa Květoslav ČOV Severák</t>
  </si>
  <si>
    <t>459 03 - Ostatní dlouhodobé závazky; Manželé Benešovi ČOV Severák</t>
  </si>
  <si>
    <t>459 04 - Ostatní dlouhodobé závazky; Klíč Josef ČOV Severák</t>
  </si>
  <si>
    <t>459 05 - Ostatní dlouhodobé závazky; Manželé Pešťkovi ČOV Severák</t>
  </si>
  <si>
    <t>459 06 - Ostatní dlouhodobé závazky; Město Rokytnice ČOV Severák</t>
  </si>
  <si>
    <t>459 60 - Ostatní dlouhodobé závazky; SBNF - kauce</t>
  </si>
  <si>
    <t>8. Peněžní a ostatní fondy</t>
  </si>
  <si>
    <t>Název fondu</t>
  </si>
  <si>
    <t>Počáteční stav k 1.1.</t>
  </si>
  <si>
    <t>419 10 - Ostatní fondy; Soc. fond počáteční stav</t>
  </si>
  <si>
    <t>419 20 - Ostatní fondy; FRB počáteční stav</t>
  </si>
  <si>
    <t>CELKEM</t>
  </si>
  <si>
    <t>9. Stavy na běžných účtech a termínované vklady</t>
  </si>
  <si>
    <t>231 10 - Základní běžný účet ÚSC; Transfery, jistiny úvěrů</t>
  </si>
  <si>
    <t>231 11 - Základní běžný účet ÚSC; ZBÚ ČNB</t>
  </si>
  <si>
    <t>231 12 - Základní běžný účet ÚSC; ZBÚ ČNB EUR</t>
  </si>
  <si>
    <t>231 15 - Základní běžný účet ÚSC; ZBÚ ČS EUR</t>
  </si>
  <si>
    <t>231 20 - Základní běžný účet ÚSC; Příjmy</t>
  </si>
  <si>
    <t>231 30 - Základní běžný účet ÚSC; Výdaje</t>
  </si>
  <si>
    <t>236 10 - Běžné účty fondů ÚSC; Sociální fond</t>
  </si>
  <si>
    <t>236 21 - Běžné účty fondů ÚSC; FRB</t>
  </si>
  <si>
    <t>10. Přehled transferů poskytnutých jinými rozpočty a státními fondy</t>
  </si>
  <si>
    <t>Označení účelového transferu</t>
  </si>
  <si>
    <t>Přiděleno Kč</t>
  </si>
  <si>
    <t>Vyčerpáno Kč</t>
  </si>
  <si>
    <t>Rozdíl Kč</t>
  </si>
  <si>
    <t>Ze státního rozpočtu</t>
  </si>
  <si>
    <t>Od státních fondů</t>
  </si>
  <si>
    <t>Celkem</t>
  </si>
  <si>
    <t>10.1. Přehled přijatých transferů ze státního rozpočtu</t>
  </si>
  <si>
    <t>UZ</t>
  </si>
  <si>
    <t>13234</t>
  </si>
  <si>
    <t>Aktivní politika zaměstnanosti</t>
  </si>
  <si>
    <t>13305</t>
  </si>
  <si>
    <t>Podpora sociálních služeb</t>
  </si>
  <si>
    <t>15832</t>
  </si>
  <si>
    <t>Zateplení SR</t>
  </si>
  <si>
    <t>15833</t>
  </si>
  <si>
    <t>Ovzduší</t>
  </si>
  <si>
    <t>17883</t>
  </si>
  <si>
    <t>Přeshraniční spolupráce SR</t>
  </si>
  <si>
    <t>34054</t>
  </si>
  <si>
    <t>ÚD-regen.měst.památ.rezervací</t>
  </si>
  <si>
    <t>85001</t>
  </si>
  <si>
    <t>Reg. rada Severových. neinv SR</t>
  </si>
  <si>
    <t>85005</t>
  </si>
  <si>
    <t>Reg.rada Severových. neinv. EU</t>
  </si>
  <si>
    <t>85501</t>
  </si>
  <si>
    <t>Reg.rada - Severovýchod - SR</t>
  </si>
  <si>
    <t>85505</t>
  </si>
  <si>
    <t>Reg.rada - Severovýchod - EU</t>
  </si>
  <si>
    <t>98187</t>
  </si>
  <si>
    <t>Volby do senátu a zastup.-2003</t>
  </si>
  <si>
    <t>98348</t>
  </si>
  <si>
    <t>Volby do Evropského parlamentu</t>
  </si>
  <si>
    <t>Celkem ze státního rozpočtu</t>
  </si>
  <si>
    <t>10.2. Přehled přijatých transferů od státních fondů</t>
  </si>
  <si>
    <t>90877</t>
  </si>
  <si>
    <t>OPŽP</t>
  </si>
  <si>
    <t>95113</t>
  </si>
  <si>
    <t>Přeshraniční spol.ČR-PL neinv.</t>
  </si>
  <si>
    <t>95823</t>
  </si>
  <si>
    <t>OP přeshraniční spolupráce</t>
  </si>
  <si>
    <t>Celkem od státních fondů</t>
  </si>
  <si>
    <t>10.3. Přehled přijatých transferů z rozp. krajů,obcí,DSO a převody z vl. fondů</t>
  </si>
  <si>
    <t>Položka</t>
  </si>
  <si>
    <t>Označení položky</t>
  </si>
  <si>
    <t>Rozpočet schválený</t>
  </si>
  <si>
    <t>Rozpočet po změnách</t>
  </si>
  <si>
    <t>4122</t>
  </si>
  <si>
    <t>Neinv.přijaté transf.od krajů</t>
  </si>
  <si>
    <t>4134</t>
  </si>
  <si>
    <t>Převody z rozpočtových účtů</t>
  </si>
  <si>
    <t>Plnění rozpočtu na rok 2014 Města Rokytnice v O.h. k 31.12.2014</t>
  </si>
  <si>
    <t>v tis. Kč</t>
  </si>
  <si>
    <t>Paragraf</t>
  </si>
  <si>
    <t>Text</t>
  </si>
  <si>
    <t>Příjmy SR</t>
  </si>
  <si>
    <t>Příjmy UR</t>
  </si>
  <si>
    <t>Čerpání</t>
  </si>
  <si>
    <t>Plnění v %</t>
  </si>
  <si>
    <t>Výdaje SR</t>
  </si>
  <si>
    <t>Výdaje UR</t>
  </si>
  <si>
    <t>Příjmy z daní</t>
  </si>
  <si>
    <t>DPFO - závislá činnost</t>
  </si>
  <si>
    <t>DPFO - podnikatelé FO</t>
  </si>
  <si>
    <t>DPFO - srážková</t>
  </si>
  <si>
    <t>DPPO - právnické osoby</t>
  </si>
  <si>
    <t>DPPO - město</t>
  </si>
  <si>
    <t>DPH</t>
  </si>
  <si>
    <t>Daň z nemovitostí</t>
  </si>
  <si>
    <t>Poplatky</t>
  </si>
  <si>
    <t>Poplatek za odnění půdy ze z.p.f.</t>
  </si>
  <si>
    <t>Poplatek za odnětí lesního poz.</t>
  </si>
  <si>
    <t>Poplatek za odpady (místní)</t>
  </si>
  <si>
    <t>Poplatek ze psů</t>
  </si>
  <si>
    <t>Poplatek za lázeňský nebo rekreační pobyt</t>
  </si>
  <si>
    <t>Poplatek za užívání veřejného prostranství</t>
  </si>
  <si>
    <t>Poplatek z ubytovací kapacity</t>
  </si>
  <si>
    <t>Odvod z loterií kromě VHP</t>
  </si>
  <si>
    <t>Odvod z VHP</t>
  </si>
  <si>
    <t>Správní poplatky</t>
  </si>
  <si>
    <t>Splátky půjček</t>
  </si>
  <si>
    <t xml:space="preserve">2420 </t>
  </si>
  <si>
    <t>Wiyrhanea, splátky půjčky</t>
  </si>
  <si>
    <t>Přijaté dotace</t>
  </si>
  <si>
    <t>Volby - dotace</t>
  </si>
  <si>
    <t>Neinvestiční přij. transf. ze SR - souhrnná dot.</t>
  </si>
  <si>
    <t>Dotace SR a EU</t>
  </si>
  <si>
    <t>Dotace neinv. - Modernizace IZS (hasiči)</t>
  </si>
  <si>
    <t>Dotace KHK</t>
  </si>
  <si>
    <t>Dotace Sýpka neinvestiční</t>
  </si>
  <si>
    <t>Převod fin. prostředků z HČ</t>
  </si>
  <si>
    <t>Převody mezi účty</t>
  </si>
  <si>
    <t>Dotace ze st. fondů</t>
  </si>
  <si>
    <t>Dotace školka</t>
  </si>
  <si>
    <t>Dotace inv. - Modernizace IZS (hasiči)</t>
  </si>
  <si>
    <t>Dotace Sýpka investiční</t>
  </si>
  <si>
    <t>Zemědělství a lesní hospodářství</t>
  </si>
  <si>
    <t>Palírna - nájemné od Centepu</t>
  </si>
  <si>
    <t>Lesní hospodářství</t>
  </si>
  <si>
    <t>Průmyslová a ostatní odvětví hospodářství</t>
  </si>
  <si>
    <t>Informační centrum</t>
  </si>
  <si>
    <t>Příjmy staveb. úřadu (pokuty, náklady řízení)</t>
  </si>
  <si>
    <t>Silnice - správa, údržba, opravy</t>
  </si>
  <si>
    <t>Opravy chodníků</t>
  </si>
  <si>
    <t>Dopravní obslužnost</t>
  </si>
  <si>
    <t>Bezp. silnič. provozu - radary</t>
  </si>
  <si>
    <t xml:space="preserve">Dopravní značení </t>
  </si>
  <si>
    <t xml:space="preserve">Lyžařský vlek </t>
  </si>
  <si>
    <t>Vodárenství</t>
  </si>
  <si>
    <t>Čištění odpadních vod</t>
  </si>
  <si>
    <t>Služby pro obyvatelstvo</t>
  </si>
  <si>
    <t xml:space="preserve">Mateřská škola </t>
  </si>
  <si>
    <t xml:space="preserve">Základní škola </t>
  </si>
  <si>
    <t>Knihovna</t>
  </si>
  <si>
    <t>Muzeum Hanička</t>
  </si>
  <si>
    <t>Muzeum Sýpka</t>
  </si>
  <si>
    <t>Muzeum Výtopna</t>
  </si>
  <si>
    <t>Sborník Panorama</t>
  </si>
  <si>
    <t>Kronika - OOV</t>
  </si>
  <si>
    <t>Opravy a obnova místních památek</t>
  </si>
  <si>
    <t>Horský kurýr</t>
  </si>
  <si>
    <t>Zájmová činnost v kultuře, ples</t>
  </si>
  <si>
    <t>Anenská pouť, SPOZ</t>
  </si>
  <si>
    <t>Sportovní zařízení v majetku obce</t>
  </si>
  <si>
    <t>Ostatní tělovýchovná činnost- dotace org.</t>
  </si>
  <si>
    <t>Využití volného času dětí a ml.- Krajkářky, Splav</t>
  </si>
  <si>
    <t>Ost. záj. činnost a rekreace, oprava koupaliště</t>
  </si>
  <si>
    <t>Zdravotní středisko</t>
  </si>
  <si>
    <t>Hospice</t>
  </si>
  <si>
    <t>Příspěvek Cenntauria - zámecký park</t>
  </si>
  <si>
    <t>Bytové hospodářství</t>
  </si>
  <si>
    <t>Nebytové hosp. -elektr. energ., teplo kulturák</t>
  </si>
  <si>
    <t>Fond rozvoje bydlení - půjčky</t>
  </si>
  <si>
    <t>Veřejné osvětlení - Citelum</t>
  </si>
  <si>
    <t>Pohřebnictví</t>
  </si>
  <si>
    <t>Centep - nájemné</t>
  </si>
  <si>
    <t>Územní plán</t>
  </si>
  <si>
    <t>Údržba města, SSHR, nakládání s majetkem města</t>
  </si>
  <si>
    <t>Technické služby</t>
  </si>
  <si>
    <t>Sběr a svoz komunálních odpadů</t>
  </si>
  <si>
    <t>Sběr a svoz ostatních odpadů</t>
  </si>
  <si>
    <t>EKO - KOM - přijaté příspěvky</t>
  </si>
  <si>
    <t>Pokuta inspekce ŽP (ASSCO)</t>
  </si>
  <si>
    <t>Příspěvek ČSOP Jaro</t>
  </si>
  <si>
    <t>Péče o veřejnou zeleň</t>
  </si>
  <si>
    <t>Pokuta za kácení stromů</t>
  </si>
  <si>
    <t>Sociální věci</t>
  </si>
  <si>
    <t>Klub důchodců</t>
  </si>
  <si>
    <t>Příspěvek OS Orion</t>
  </si>
  <si>
    <t>Pečovatelky</t>
  </si>
  <si>
    <t>Domov na Stř. vrchu</t>
  </si>
  <si>
    <t>Ost. služby v oblasti soc. péče</t>
  </si>
  <si>
    <t>Chráněné dílny kasárna</t>
  </si>
  <si>
    <t>Příspěvky org. pracujícím v soc. oblasti</t>
  </si>
  <si>
    <t>Bezpečnost státu a právní ochrana</t>
  </si>
  <si>
    <t>Bezp. a veř. pořádek (nákl. říz. a pokuty KPP)</t>
  </si>
  <si>
    <t>Rezerva na krizové situace</t>
  </si>
  <si>
    <t>Hasiči</t>
  </si>
  <si>
    <t>Všeobecná veřejná správa a služby</t>
  </si>
  <si>
    <t>Zastupitelstvo města</t>
  </si>
  <si>
    <t>Volby do obecních zastupitelstev</t>
  </si>
  <si>
    <t>Činnost místní správy (Měú celkem)</t>
  </si>
  <si>
    <t>Obecné příjmy a výdaje z finančních operací</t>
  </si>
  <si>
    <t>Placené daně (DPPO za město, DPH)</t>
  </si>
  <si>
    <t>Finanční vypořádání minulých let</t>
  </si>
  <si>
    <t>Příspěvky DSO, fond rady, vratka KÚ</t>
  </si>
  <si>
    <t>Financování</t>
  </si>
  <si>
    <t>Použití přebytku min. let</t>
  </si>
  <si>
    <t>Úvěr Sýpka, Hasičárna</t>
  </si>
  <si>
    <t>Splátky úvěrů</t>
  </si>
  <si>
    <t>Jistiny, pokladní hotovost</t>
  </si>
  <si>
    <t>Rozdíl příjmy - výdaje</t>
  </si>
  <si>
    <t>(podle § 17 zákona č. 250/2000Sb., o rozpočtových pravidlech územních rozpočtů,</t>
  </si>
  <si>
    <t>ve znění platných předpisů)</t>
  </si>
  <si>
    <t>Schválený</t>
  </si>
  <si>
    <t>Upravený</t>
  </si>
  <si>
    <t>Plnění k</t>
  </si>
  <si>
    <t>% plnění</t>
  </si>
  <si>
    <t>rozpočet</t>
  </si>
  <si>
    <t>k UR</t>
  </si>
  <si>
    <t>Třída 1 - Daňové příjmy</t>
  </si>
  <si>
    <t>Třída 2 - Nedaňové příjmy</t>
  </si>
  <si>
    <t>Třída 3 - Kapitálové příjmy</t>
  </si>
  <si>
    <t>Třída 4 - Přijaté dotace</t>
  </si>
  <si>
    <t>Třída 5 - Běžné výdaje</t>
  </si>
  <si>
    <t>Třída 6 - Kapitálové výdaje</t>
  </si>
  <si>
    <t>Saldo: Příjmy- výdaje</t>
  </si>
  <si>
    <t>Třída 8 - financování</t>
  </si>
  <si>
    <t>Saldo financování</t>
  </si>
  <si>
    <r>
      <t xml:space="preserve">Přijaté dotace </t>
    </r>
    <r>
      <rPr>
        <sz val="8"/>
        <rFont val="Arial"/>
        <family val="2"/>
        <charset val="238"/>
      </rPr>
      <t>jsou samostatně rozepsány v oddílu transfery.</t>
    </r>
  </si>
  <si>
    <t>2) Hospodářská činnost města</t>
  </si>
  <si>
    <t xml:space="preserve">Město vede hospodářskou činnost v oblasti pronájmu bytů a nebytových prostor.  </t>
  </si>
  <si>
    <t xml:space="preserve">3) Stav účelových fondů </t>
  </si>
  <si>
    <t>Kč</t>
  </si>
  <si>
    <t>3.1. Fond rozvoje bydlení</t>
  </si>
  <si>
    <t>Splátky půjček včetně úroků</t>
  </si>
  <si>
    <t>Poskytnuté půjčky</t>
  </si>
  <si>
    <t>Příjmy fondu tvoří splátky půjček poskytnuté v minulých letech, výdajem fondu jsou půjčky poskytnuté dle</t>
  </si>
  <si>
    <t>platné vyhlášky.</t>
  </si>
  <si>
    <t>3.2.Sociální fond</t>
  </si>
  <si>
    <t>Příjem fondu z rozpočtu města</t>
  </si>
  <si>
    <t>Výdaje fondu</t>
  </si>
  <si>
    <r>
      <t xml:space="preserve">4) Hospodaření příspěvkových  organizací zřízených městem </t>
    </r>
    <r>
      <rPr>
        <sz val="8"/>
        <rFont val="Arial"/>
        <family val="2"/>
        <charset val="238"/>
      </rPr>
      <t>(údaje v tis.Kč)</t>
    </r>
  </si>
  <si>
    <t>rezervní fond</t>
  </si>
  <si>
    <t>fond odměn</t>
  </si>
  <si>
    <t>odvod zřizovateli</t>
  </si>
  <si>
    <t>výsledek hospodaření</t>
  </si>
  <si>
    <t>ZŠ</t>
  </si>
  <si>
    <t>MŠ</t>
  </si>
  <si>
    <t xml:space="preserve">Roční účetní závěrky zřízených příspěvkových organizací včetně všech zákonem předepsaných výkazů jsou založeny na finančním odboru MěÚ. </t>
  </si>
  <si>
    <r>
      <t>5) Hospodaření organizací založených městem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</si>
  <si>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 xml:space="preserve">Vývoj majetku </t>
    </r>
    <r>
      <rPr>
        <sz val="8"/>
        <rFont val="Arial"/>
        <family val="2"/>
        <charset val="238"/>
      </rPr>
      <t>(v tis. Kč)</t>
    </r>
  </si>
  <si>
    <t>Aktiva celkem</t>
  </si>
  <si>
    <t>Oběžná aktiva</t>
  </si>
  <si>
    <t>Vlastní kapitál</t>
  </si>
  <si>
    <t>Cizí zdroje</t>
  </si>
  <si>
    <t>Rok.voda</t>
  </si>
  <si>
    <t>Centep</t>
  </si>
  <si>
    <t xml:space="preserve">Roční účetní závěrky založených organizací včetně všech zákonem předepsaných výkazů jsou založeny na finančním odboru MěÚ. </t>
  </si>
  <si>
    <r>
      <t xml:space="preserve">Vývoj výsledku hospodaření </t>
    </r>
    <r>
      <rPr>
        <sz val="8"/>
        <rFont val="Arial"/>
        <family val="2"/>
        <charset val="238"/>
      </rPr>
      <t>(v tis. Kč)</t>
    </r>
  </si>
  <si>
    <t>Přidaná hodn.</t>
  </si>
  <si>
    <t>Výkony</t>
  </si>
  <si>
    <t>Výsl. Hospod.</t>
  </si>
  <si>
    <t>VH minulého období</t>
  </si>
  <si>
    <t>6) vyúčtování finančních vztahů ke státnímu rozpočtu a ost. rozpočtům veřejné úrovně</t>
  </si>
  <si>
    <t xml:space="preserve">Rozpis přijatých dotací je zpracován v tabulce. Dotace byly řádně vyúčtovány, nevyčerp. prostředky byly </t>
  </si>
  <si>
    <t xml:space="preserve">Uz    </t>
  </si>
  <si>
    <t xml:space="preserve">Org  </t>
  </si>
  <si>
    <t xml:space="preserve">SpPo </t>
  </si>
  <si>
    <t xml:space="preserve">Text                          </t>
  </si>
  <si>
    <t xml:space="preserve">           ČERPÁNÍ</t>
  </si>
  <si>
    <t xml:space="preserve">               V KČ</t>
  </si>
  <si>
    <t xml:space="preserve">              V KČ</t>
  </si>
  <si>
    <t xml:space="preserve">00000 </t>
  </si>
  <si>
    <t xml:space="preserve">0000 </t>
  </si>
  <si>
    <t xml:space="preserve">4112 </t>
  </si>
  <si>
    <t>Neinv.dotace ze SR</t>
  </si>
  <si>
    <t xml:space="preserve">4131 </t>
  </si>
  <si>
    <t xml:space="preserve">9020 </t>
  </si>
  <si>
    <t xml:space="preserve">4122 </t>
  </si>
  <si>
    <t xml:space="preserve">9315 </t>
  </si>
  <si>
    <t xml:space="preserve">9435 </t>
  </si>
  <si>
    <t xml:space="preserve">9552 </t>
  </si>
  <si>
    <t xml:space="preserve">4116 </t>
  </si>
  <si>
    <t xml:space="preserve">13234 </t>
  </si>
  <si>
    <t xml:space="preserve">13305 </t>
  </si>
  <si>
    <t xml:space="preserve">9400 </t>
  </si>
  <si>
    <t xml:space="preserve">15833 </t>
  </si>
  <si>
    <t xml:space="preserve">9335 </t>
  </si>
  <si>
    <t xml:space="preserve">4216 </t>
  </si>
  <si>
    <t xml:space="preserve">34054 </t>
  </si>
  <si>
    <t xml:space="preserve">9332 </t>
  </si>
  <si>
    <t xml:space="preserve">85001 </t>
  </si>
  <si>
    <t xml:space="preserve">9302 </t>
  </si>
  <si>
    <t xml:space="preserve">4123 </t>
  </si>
  <si>
    <t xml:space="preserve">85005 </t>
  </si>
  <si>
    <t xml:space="preserve">85501 </t>
  </si>
  <si>
    <t xml:space="preserve">4223 </t>
  </si>
  <si>
    <t xml:space="preserve">85505 </t>
  </si>
  <si>
    <t xml:space="preserve">90877 </t>
  </si>
  <si>
    <t xml:space="preserve">4213 </t>
  </si>
  <si>
    <t xml:space="preserve">4111 </t>
  </si>
  <si>
    <t xml:space="preserve"> </t>
  </si>
  <si>
    <t>Mateřská škola-příspěvek PO</t>
  </si>
  <si>
    <t>Základní škola-příspěvek PO</t>
  </si>
  <si>
    <t>Dotace za účelem sportu</t>
  </si>
  <si>
    <t>Dotace za účelem kultury</t>
  </si>
  <si>
    <t>Dotace ostatním subjektům</t>
  </si>
  <si>
    <t xml:space="preserve"> § 42 odst. 1, zákona č. 128/2000 Sb. ve znění pozdějších předpisů. Při přezkoumání hospodaření podle</t>
  </si>
  <si>
    <t xml:space="preserve"> § 10 odst.3 písm. b) zákona č. 420/2004 Sb., o přezkoumání hospodaření územních samosprávních celků</t>
  </si>
  <si>
    <t>Předkládá: Ing. Luboš Tylš - vedoucí finančního odboru</t>
  </si>
  <si>
    <t>Závěrečný účet města za rok 2014</t>
  </si>
  <si>
    <r>
      <t xml:space="preserve">1. Údaje o plnění příjmů a výdajů za rok 2014 </t>
    </r>
    <r>
      <rPr>
        <sz val="8"/>
        <rFont val="Arial"/>
        <family val="2"/>
        <charset val="238"/>
      </rPr>
      <t>(údaje jsou v Kč)</t>
    </r>
  </si>
  <si>
    <r>
      <t>Kapitálové příjmy</t>
    </r>
    <r>
      <rPr>
        <sz val="8"/>
        <rFont val="Arial"/>
        <family val="2"/>
        <charset val="238"/>
      </rPr>
      <t xml:space="preserve"> jsou tvořeny prodejem nemovitostí. Nejvyšší částka je tvořena prodejem pozemku a budovy společnosti FrostFood.</t>
    </r>
  </si>
  <si>
    <r>
      <t>Běžné výdaje</t>
    </r>
    <r>
      <rPr>
        <sz val="8"/>
        <color theme="1"/>
        <rFont val="Calibri"/>
        <family val="2"/>
        <charset val="238"/>
        <scheme val="minor"/>
      </rPr>
      <t xml:space="preserve"> dosáhly výše 40 253,29 tis. Kč.  a jsou podrobně rozepsány v záložce výdaje.</t>
    </r>
  </si>
  <si>
    <t>Nedaňové příjmy jsou ve výši 4 686,32 tis. Kč, oproti loňskému roku to znamená pokles o 1295,31 tis. Kč. Snížení je způsobeno především skutečností, že v roce 2013 si předplatil DOMOV NA STŘÍBRNÉM VRCHU.  nájemné na 15 let ve výši 900 tis. Kč. Nejvyšší nedaňové příjmy tvoří Hanička , příjmy z pronájmů nemovitostí od Centepu, nebytové hospodářství. Další podíl má Pečovatelská služba, Kč a příjmy z poskytovaných služeb za komunální odpad.</t>
  </si>
  <si>
    <t xml:space="preserve">Výsledek hospodaření z hlavní  činnosti k 31.12.2014 činil  777,87 tis. Kč. </t>
  </si>
  <si>
    <t>Výsledek hospodaření hospodářské činnosti k 31.12.2014 činil  -616,92 tis. Kč. Záporným je hlavně z důvodu většího množstbí oprav bytového a nebytového fondu v roce 2014.</t>
  </si>
  <si>
    <t>Stav k 31.12.2014</t>
  </si>
  <si>
    <t>V roce 2014</t>
  </si>
  <si>
    <t>67.500,-</t>
  </si>
  <si>
    <t>89.916,-</t>
  </si>
  <si>
    <t>460.618,57</t>
  </si>
  <si>
    <t>14.845,88</t>
  </si>
  <si>
    <t>92.711,-</t>
  </si>
  <si>
    <t>85.987.5</t>
  </si>
  <si>
    <t>fond reprodukce majetku</t>
  </si>
  <si>
    <t>V Rokytnici v O.h. 26.5.2015</t>
  </si>
  <si>
    <t>7) Zpráva o výsledku přezkoumání hospodaření města za rok 2014</t>
  </si>
  <si>
    <t xml:space="preserve">        ROZP.UPRAV.</t>
  </si>
  <si>
    <t>MSB - hospodář. činnost města</t>
  </si>
  <si>
    <t xml:space="preserve">ÚP mzdy </t>
  </si>
  <si>
    <t>Dotace Hasiči</t>
  </si>
  <si>
    <t xml:space="preserve">Neinvest.  dotace Sýpka SR </t>
  </si>
  <si>
    <t>Neinvest. dotace Sýpka EU</t>
  </si>
  <si>
    <t>Investiční dotace Sýpka SR</t>
  </si>
  <si>
    <t>Investiční dotace Sýpka EU</t>
  </si>
  <si>
    <t xml:space="preserve">15832 </t>
  </si>
  <si>
    <t xml:space="preserve">9311 </t>
  </si>
  <si>
    <t xml:space="preserve">MŠ dotace SR </t>
  </si>
  <si>
    <t xml:space="preserve">MŠ dotace EU </t>
  </si>
  <si>
    <t>Dotace Hanička - oprava omítek</t>
  </si>
  <si>
    <t>Dotace na měst. pam. zónu</t>
  </si>
  <si>
    <t xml:space="preserve">Dotace zam. stroj EU </t>
  </si>
  <si>
    <t xml:space="preserve">Dotace zam. stroj SR </t>
  </si>
  <si>
    <t xml:space="preserve">9342 </t>
  </si>
  <si>
    <t>Úprava běžeckých tras</t>
  </si>
  <si>
    <t>Dotace MPSV mzdy Peč.</t>
  </si>
  <si>
    <t>Dotace pečovatelky KÚ</t>
  </si>
  <si>
    <t>Hasiči dotace druhá (P)</t>
  </si>
  <si>
    <t xml:space="preserve">17883 </t>
  </si>
  <si>
    <t xml:space="preserve">9555 </t>
  </si>
  <si>
    <t xml:space="preserve">Has. zbr. dotace SR </t>
  </si>
  <si>
    <t xml:space="preserve">95823 </t>
  </si>
  <si>
    <t xml:space="preserve">4218 </t>
  </si>
  <si>
    <t xml:space="preserve">Has. zbr. dotace EU </t>
  </si>
  <si>
    <t xml:space="preserve">98348 </t>
  </si>
  <si>
    <t xml:space="preserve">9612 </t>
  </si>
  <si>
    <t>Dotace volby Europarlament</t>
  </si>
  <si>
    <t xml:space="preserve">98187 </t>
  </si>
  <si>
    <t xml:space="preserve">9613 </t>
  </si>
  <si>
    <t>Příjem dotace do ob. zast.</t>
  </si>
  <si>
    <t xml:space="preserve">Celkem                                            </t>
  </si>
  <si>
    <t>Finanční vypořádání s příjemci dotací za rok 2014.</t>
  </si>
  <si>
    <t xml:space="preserve">a dobrovolných svazků obcí byly zjištěny méně závažné chyby a nedostatky. </t>
  </si>
  <si>
    <t>Přezkoumání hospodaření provedl Krajský úřad Královéhradeckého kraje ve dnech 29.9.2014 - 30.9.2014</t>
  </si>
  <si>
    <t xml:space="preserve"> a 13.4.2015 - 15.4.2015 na základě písemné žádosti obce v souladu s ustanovením</t>
  </si>
  <si>
    <t xml:space="preserve">Údaje o plnění rozpočtu příjmů, výdajů a o dalších finančních operacích v plném členění podle rozpočtové skladby (výkaz FIN 2-12, rozbor čerpání příjmů a výdajů) je přístupný na úřední desce města. Nejvyšší část příjmů tvoří daňové příjmy, např. daň z příj. fyz. osob ze závis.činnosti 4 888,91 tis.Kč,  daň z příjmů právnických osob 5 150,74 tis. Kč. Nejvyšší daní je daň z přidané hodnoty, ta činí 9919,11 tis. Kč. Daňové příjmy celkem činí 25 794,9 tis. Kč. V loňském roce to bylo 24 352,9  tis Kč, což je navýšení o 1 442 tis. Kč. </t>
  </si>
  <si>
    <r>
      <t>Z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rFont val="Arial"/>
        <family val="2"/>
        <charset val="238"/>
      </rPr>
      <t>kapitálových výdajů</t>
    </r>
    <r>
      <rPr>
        <sz val="8"/>
        <color theme="1"/>
        <rFont val="Calibri"/>
        <family val="2"/>
        <charset val="238"/>
        <scheme val="minor"/>
      </rPr>
      <t xml:space="preserve"> jsou nejvyšší náklady na zateplení Mateřské školky. Ty činily 7328,45 tis. Kč. V rámci výstavby hasičské zbrojnice se proinvestovalo 4 191,79 tis. Kč. Další významnou stavbou byla adaptace části objektu, kde je umístěna pálenice, na chráněné dílny, které využívá DOMOV NA STŘÍBRNÉM VRCHU. </t>
    </r>
  </si>
  <si>
    <t>Bankovní zůstatek k 31.12.2014</t>
  </si>
  <si>
    <t xml:space="preserve">vráceny do státního rozpočtu. Jednalo se o: </t>
  </si>
  <si>
    <t>1) 25072,53 Kč nedočerpaných v souvislosti s opravou omítek na Haničce.</t>
  </si>
  <si>
    <t>2) Během roku 2014 proběhly dvoje volby. Nevyčerpaná dotace ve výši 83726,- Kč byla vrácena poskytovateli.</t>
  </si>
</sst>
</file>

<file path=xl/styles.xml><?xml version="1.0" encoding="utf-8"?>
<styleSheet xmlns="http://schemas.openxmlformats.org/spreadsheetml/2006/main">
  <numFmts count="2">
    <numFmt numFmtId="41" formatCode="_-* #,##0\ _K_č_-;\-* #,##0\ _K_č_-;_-* &quot;-&quot;\ _K_č_-;_-@_-"/>
    <numFmt numFmtId="164" formatCode="#,##0.0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u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0" fontId="7" fillId="0" borderId="0" xfId="1"/>
    <xf numFmtId="0" fontId="8" fillId="0" borderId="0" xfId="1" applyFont="1"/>
    <xf numFmtId="0" fontId="11" fillId="0" borderId="0" xfId="1" applyFont="1" applyAlignment="1">
      <alignment wrapText="1"/>
    </xf>
    <xf numFmtId="0" fontId="9" fillId="0" borderId="0" xfId="1" applyFont="1" applyAlignment="1">
      <alignment horizontal="center" wrapText="1"/>
    </xf>
    <xf numFmtId="0" fontId="12" fillId="0" borderId="0" xfId="1" applyFont="1"/>
    <xf numFmtId="0" fontId="11" fillId="0" borderId="0" xfId="1" applyFont="1" applyAlignment="1">
      <alignment horizontal="right"/>
    </xf>
    <xf numFmtId="0" fontId="13" fillId="0" borderId="1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 wrapText="1"/>
    </xf>
    <xf numFmtId="0" fontId="11" fillId="0" borderId="2" xfId="1" applyFont="1" applyFill="1" applyBorder="1" applyAlignment="1">
      <alignment horizontal="center" wrapText="1"/>
    </xf>
    <xf numFmtId="0" fontId="12" fillId="0" borderId="3" xfId="1" applyFont="1" applyFill="1" applyBorder="1" applyAlignment="1">
      <alignment horizontal="center" wrapText="1"/>
    </xf>
    <xf numFmtId="0" fontId="7" fillId="0" borderId="4" xfId="1" applyFill="1" applyBorder="1"/>
    <xf numFmtId="0" fontId="7" fillId="0" borderId="5" xfId="1" applyFill="1" applyBorder="1"/>
    <xf numFmtId="0" fontId="9" fillId="0" borderId="5" xfId="1" applyFont="1" applyFill="1" applyBorder="1"/>
    <xf numFmtId="4" fontId="9" fillId="2" borderId="5" xfId="1" applyNumberFormat="1" applyFont="1" applyFill="1" applyBorder="1" applyAlignment="1">
      <alignment horizontal="right"/>
    </xf>
    <xf numFmtId="4" fontId="14" fillId="2" borderId="5" xfId="1" applyNumberFormat="1" applyFont="1" applyFill="1" applyBorder="1" applyAlignment="1">
      <alignment horizontal="right"/>
    </xf>
    <xf numFmtId="0" fontId="12" fillId="2" borderId="5" xfId="1" applyFont="1" applyFill="1" applyBorder="1"/>
    <xf numFmtId="0" fontId="7" fillId="2" borderId="6" xfId="1" applyFill="1" applyBorder="1"/>
    <xf numFmtId="4" fontId="11" fillId="0" borderId="0" xfId="1" applyNumberFormat="1" applyFont="1" applyFill="1" applyAlignment="1">
      <alignment wrapText="1"/>
    </xf>
    <xf numFmtId="4" fontId="7" fillId="0" borderId="0" xfId="1" applyNumberFormat="1" applyFill="1"/>
    <xf numFmtId="0" fontId="7" fillId="0" borderId="0" xfId="1" applyFill="1"/>
    <xf numFmtId="0" fontId="7" fillId="0" borderId="7" xfId="1" applyFill="1" applyBorder="1"/>
    <xf numFmtId="0" fontId="7" fillId="0" borderId="8" xfId="1" applyFill="1" applyBorder="1"/>
    <xf numFmtId="0" fontId="12" fillId="0" borderId="8" xfId="1" applyFont="1" applyFill="1" applyBorder="1"/>
    <xf numFmtId="4" fontId="7" fillId="2" borderId="8" xfId="1" applyNumberFormat="1" applyFill="1" applyBorder="1"/>
    <xf numFmtId="4" fontId="15" fillId="2" borderId="8" xfId="1" applyNumberFormat="1" applyFont="1" applyFill="1" applyBorder="1" applyAlignment="1">
      <alignment horizontal="right"/>
    </xf>
    <xf numFmtId="0" fontId="12" fillId="2" borderId="8" xfId="1" applyFont="1" applyFill="1" applyBorder="1"/>
    <xf numFmtId="0" fontId="7" fillId="2" borderId="9" xfId="1" applyFill="1" applyBorder="1"/>
    <xf numFmtId="0" fontId="11" fillId="0" borderId="0" xfId="1" applyFont="1" applyFill="1" applyAlignment="1">
      <alignment wrapText="1"/>
    </xf>
    <xf numFmtId="4" fontId="12" fillId="2" borderId="8" xfId="1" applyNumberFormat="1" applyFont="1" applyFill="1" applyBorder="1" applyAlignment="1">
      <alignment horizontal="right"/>
    </xf>
    <xf numFmtId="164" fontId="15" fillId="2" borderId="8" xfId="1" applyNumberFormat="1" applyFont="1" applyFill="1" applyBorder="1" applyAlignment="1">
      <alignment horizontal="right"/>
    </xf>
    <xf numFmtId="0" fontId="9" fillId="0" borderId="8" xfId="1" applyFont="1" applyFill="1" applyBorder="1"/>
    <xf numFmtId="4" fontId="9" fillId="2" borderId="8" xfId="1" applyNumberFormat="1" applyFont="1" applyFill="1" applyBorder="1" applyAlignment="1">
      <alignment horizontal="right"/>
    </xf>
    <xf numFmtId="4" fontId="14" fillId="2" borderId="8" xfId="1" applyNumberFormat="1" applyFont="1" applyFill="1" applyBorder="1" applyAlignment="1">
      <alignment horizontal="right"/>
    </xf>
    <xf numFmtId="49" fontId="7" fillId="0" borderId="8" xfId="1" applyNumberFormat="1" applyFill="1" applyBorder="1" applyAlignment="1">
      <alignment horizontal="right"/>
    </xf>
    <xf numFmtId="0" fontId="2" fillId="0" borderId="8" xfId="1" applyNumberFormat="1" applyFont="1" applyFill="1" applyBorder="1" applyAlignment="1">
      <alignment wrapText="1"/>
    </xf>
    <xf numFmtId="4" fontId="2" fillId="2" borderId="8" xfId="1" applyNumberFormat="1" applyFont="1" applyFill="1" applyBorder="1"/>
    <xf numFmtId="0" fontId="7" fillId="0" borderId="10" xfId="1" applyFill="1" applyBorder="1"/>
    <xf numFmtId="0" fontId="7" fillId="0" borderId="11" xfId="1" applyFill="1" applyBorder="1"/>
    <xf numFmtId="0" fontId="12" fillId="0" borderId="11" xfId="1" applyFont="1" applyFill="1" applyBorder="1"/>
    <xf numFmtId="4" fontId="7" fillId="2" borderId="11" xfId="1" applyNumberFormat="1" applyFill="1" applyBorder="1"/>
    <xf numFmtId="4" fontId="15" fillId="2" borderId="11" xfId="1" applyNumberFormat="1" applyFont="1" applyFill="1" applyBorder="1" applyAlignment="1">
      <alignment horizontal="right"/>
    </xf>
    <xf numFmtId="0" fontId="12" fillId="2" borderId="11" xfId="1" applyFont="1" applyFill="1" applyBorder="1"/>
    <xf numFmtId="0" fontId="7" fillId="2" borderId="12" xfId="1" applyFill="1" applyBorder="1"/>
    <xf numFmtId="0" fontId="7" fillId="0" borderId="13" xfId="1" applyFill="1" applyBorder="1"/>
    <xf numFmtId="0" fontId="7" fillId="0" borderId="14" xfId="1" applyFill="1" applyBorder="1"/>
    <xf numFmtId="0" fontId="12" fillId="0" borderId="14" xfId="1" applyFont="1" applyFill="1" applyBorder="1"/>
    <xf numFmtId="4" fontId="7" fillId="2" borderId="14" xfId="1" applyNumberFormat="1" applyFill="1" applyBorder="1"/>
    <xf numFmtId="4" fontId="15" fillId="2" borderId="14" xfId="1" applyNumberFormat="1" applyFont="1" applyFill="1" applyBorder="1" applyAlignment="1">
      <alignment horizontal="right"/>
    </xf>
    <xf numFmtId="0" fontId="12" fillId="2" borderId="14" xfId="1" applyFont="1" applyFill="1" applyBorder="1"/>
    <xf numFmtId="0" fontId="7" fillId="2" borderId="15" xfId="1" applyFill="1" applyBorder="1"/>
    <xf numFmtId="0" fontId="9" fillId="2" borderId="8" xfId="1" applyFont="1" applyFill="1" applyBorder="1"/>
    <xf numFmtId="2" fontId="9" fillId="2" borderId="9" xfId="1" applyNumberFormat="1" applyFont="1" applyFill="1" applyBorder="1"/>
    <xf numFmtId="4" fontId="12" fillId="2" borderId="8" xfId="1" applyNumberFormat="1" applyFont="1" applyFill="1" applyBorder="1"/>
    <xf numFmtId="0" fontId="12" fillId="2" borderId="8" xfId="1" applyFont="1" applyFill="1" applyBorder="1" applyAlignment="1">
      <alignment horizontal="right"/>
    </xf>
    <xf numFmtId="2" fontId="12" fillId="2" borderId="9" xfId="1" applyNumberFormat="1" applyFont="1" applyFill="1" applyBorder="1"/>
    <xf numFmtId="0" fontId="9" fillId="2" borderId="8" xfId="1" applyFont="1" applyFill="1" applyBorder="1" applyAlignment="1">
      <alignment horizontal="right"/>
    </xf>
    <xf numFmtId="0" fontId="12" fillId="0" borderId="8" xfId="1" applyFont="1" applyFill="1" applyBorder="1" applyAlignment="1">
      <alignment wrapText="1"/>
    </xf>
    <xf numFmtId="0" fontId="12" fillId="0" borderId="8" xfId="1" applyNumberFormat="1" applyFont="1" applyFill="1" applyBorder="1" applyAlignment="1">
      <alignment wrapText="1"/>
    </xf>
    <xf numFmtId="0" fontId="9" fillId="0" borderId="8" xfId="1" applyNumberFormat="1" applyFont="1" applyFill="1" applyBorder="1" applyAlignment="1">
      <alignment wrapText="1"/>
    </xf>
    <xf numFmtId="0" fontId="7" fillId="0" borderId="16" xfId="1" applyFill="1" applyBorder="1"/>
    <xf numFmtId="0" fontId="7" fillId="0" borderId="17" xfId="1" applyFill="1" applyBorder="1"/>
    <xf numFmtId="0" fontId="12" fillId="0" borderId="17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5" fillId="2" borderId="17" xfId="1" applyNumberFormat="1" applyFont="1" applyFill="1" applyBorder="1" applyAlignment="1">
      <alignment horizontal="right"/>
    </xf>
    <xf numFmtId="0" fontId="12" fillId="2" borderId="17" xfId="1" applyFont="1" applyFill="1" applyBorder="1"/>
    <xf numFmtId="2" fontId="12" fillId="2" borderId="18" xfId="1" applyNumberFormat="1" applyFont="1" applyFill="1" applyBorder="1"/>
    <xf numFmtId="4" fontId="12" fillId="2" borderId="14" xfId="1" applyNumberFormat="1" applyFont="1" applyFill="1" applyBorder="1" applyAlignment="1">
      <alignment horizontal="right"/>
    </xf>
    <xf numFmtId="2" fontId="12" fillId="2" borderId="15" xfId="1" applyNumberFormat="1" applyFont="1" applyFill="1" applyBorder="1"/>
    <xf numFmtId="0" fontId="2" fillId="0" borderId="8" xfId="1" applyFont="1" applyFill="1" applyBorder="1"/>
    <xf numFmtId="0" fontId="7" fillId="2" borderId="8" xfId="1" applyFill="1" applyBorder="1"/>
    <xf numFmtId="2" fontId="12" fillId="2" borderId="8" xfId="1" applyNumberFormat="1" applyFont="1" applyFill="1" applyBorder="1" applyAlignment="1">
      <alignment horizontal="right"/>
    </xf>
    <xf numFmtId="4" fontId="9" fillId="2" borderId="8" xfId="1" applyNumberFormat="1" applyFont="1" applyFill="1" applyBorder="1"/>
    <xf numFmtId="2" fontId="9" fillId="2" borderId="8" xfId="1" applyNumberFormat="1" applyFont="1" applyFill="1" applyBorder="1" applyAlignment="1">
      <alignment horizontal="right"/>
    </xf>
    <xf numFmtId="4" fontId="12" fillId="2" borderId="17" xfId="1" applyNumberFormat="1" applyFont="1" applyFill="1" applyBorder="1"/>
    <xf numFmtId="4" fontId="14" fillId="2" borderId="17" xfId="1" applyNumberFormat="1" applyFont="1" applyFill="1" applyBorder="1" applyAlignment="1">
      <alignment horizontal="right"/>
    </xf>
    <xf numFmtId="2" fontId="12" fillId="2" borderId="17" xfId="1" applyNumberFormat="1" applyFont="1" applyFill="1" applyBorder="1" applyAlignment="1">
      <alignment horizontal="right"/>
    </xf>
    <xf numFmtId="4" fontId="12" fillId="2" borderId="14" xfId="1" applyNumberFormat="1" applyFont="1" applyFill="1" applyBorder="1"/>
    <xf numFmtId="4" fontId="14" fillId="2" borderId="14" xfId="1" applyNumberFormat="1" applyFont="1" applyFill="1" applyBorder="1" applyAlignment="1">
      <alignment horizontal="right"/>
    </xf>
    <xf numFmtId="2" fontId="12" fillId="2" borderId="14" xfId="1" applyNumberFormat="1" applyFont="1" applyFill="1" applyBorder="1" applyAlignment="1">
      <alignment horizontal="right"/>
    </xf>
    <xf numFmtId="2" fontId="11" fillId="0" borderId="0" xfId="1" applyNumberFormat="1" applyFont="1" applyFill="1" applyAlignment="1">
      <alignment wrapText="1"/>
    </xf>
    <xf numFmtId="2" fontId="12" fillId="2" borderId="8" xfId="1" applyNumberFormat="1" applyFont="1" applyFill="1" applyBorder="1"/>
    <xf numFmtId="4" fontId="14" fillId="2" borderId="11" xfId="1" applyNumberFormat="1" applyFont="1" applyFill="1" applyBorder="1" applyAlignment="1">
      <alignment horizontal="right"/>
    </xf>
    <xf numFmtId="0" fontId="12" fillId="2" borderId="11" xfId="1" applyFont="1" applyFill="1" applyBorder="1" applyAlignment="1">
      <alignment horizontal="right"/>
    </xf>
    <xf numFmtId="2" fontId="12" fillId="2" borderId="12" xfId="1" applyNumberFormat="1" applyFont="1" applyFill="1" applyBorder="1"/>
    <xf numFmtId="0" fontId="11" fillId="0" borderId="0" xfId="1" applyFont="1" applyFill="1" applyBorder="1" applyAlignment="1">
      <alignment wrapText="1"/>
    </xf>
    <xf numFmtId="0" fontId="7" fillId="0" borderId="0" xfId="1" applyFill="1" applyBorder="1"/>
    <xf numFmtId="0" fontId="7" fillId="0" borderId="0" xfId="1" applyBorder="1"/>
    <xf numFmtId="2" fontId="8" fillId="2" borderId="9" xfId="1" applyNumberFormat="1" applyFont="1" applyFill="1" applyBorder="1"/>
    <xf numFmtId="0" fontId="14" fillId="2" borderId="8" xfId="1" applyFont="1" applyFill="1" applyBorder="1"/>
    <xf numFmtId="2" fontId="16" fillId="2" borderId="9" xfId="1" applyNumberFormat="1" applyFont="1" applyFill="1" applyBorder="1"/>
    <xf numFmtId="0" fontId="9" fillId="0" borderId="11" xfId="1" applyFont="1" applyFill="1" applyBorder="1"/>
    <xf numFmtId="0" fontId="9" fillId="2" borderId="11" xfId="1" applyFont="1" applyFill="1" applyBorder="1" applyAlignment="1">
      <alignment horizontal="right"/>
    </xf>
    <xf numFmtId="0" fontId="14" fillId="2" borderId="11" xfId="1" applyFont="1" applyFill="1" applyBorder="1" applyAlignment="1">
      <alignment horizontal="right"/>
    </xf>
    <xf numFmtId="4" fontId="9" fillId="2" borderId="11" xfId="1" applyNumberFormat="1" applyFont="1" applyFill="1" applyBorder="1"/>
    <xf numFmtId="4" fontId="9" fillId="2" borderId="11" xfId="1" applyNumberFormat="1" applyFont="1" applyFill="1" applyBorder="1" applyAlignment="1">
      <alignment horizontal="right"/>
    </xf>
    <xf numFmtId="2" fontId="7" fillId="2" borderId="12" xfId="1" applyNumberFormat="1" applyFill="1" applyBorder="1"/>
    <xf numFmtId="0" fontId="9" fillId="0" borderId="0" xfId="1" applyFont="1" applyFill="1"/>
    <xf numFmtId="0" fontId="12" fillId="0" borderId="0" xfId="1" applyFont="1" applyFill="1" applyAlignment="1">
      <alignment horizontal="right"/>
    </xf>
    <xf numFmtId="4" fontId="12" fillId="0" borderId="0" xfId="1" applyNumberFormat="1" applyFont="1" applyFill="1" applyAlignment="1">
      <alignment horizontal="right"/>
    </xf>
    <xf numFmtId="4" fontId="12" fillId="0" borderId="0" xfId="1" applyNumberFormat="1" applyFont="1" applyFill="1"/>
    <xf numFmtId="0" fontId="17" fillId="0" borderId="0" xfId="2" applyFont="1" applyAlignment="1"/>
    <xf numFmtId="0" fontId="13" fillId="0" borderId="0" xfId="2" applyFont="1" applyAlignment="1"/>
    <xf numFmtId="0" fontId="13" fillId="0" borderId="0" xfId="2" applyFont="1"/>
    <xf numFmtId="0" fontId="13" fillId="0" borderId="0" xfId="2" applyFont="1" applyAlignment="1">
      <alignment horizontal="center"/>
    </xf>
    <xf numFmtId="0" fontId="18" fillId="0" borderId="0" xfId="2" applyFont="1"/>
    <xf numFmtId="0" fontId="13" fillId="0" borderId="13" xfId="2" applyFont="1" applyBorder="1"/>
    <xf numFmtId="0" fontId="13" fillId="0" borderId="14" xfId="2" applyFont="1" applyBorder="1"/>
    <xf numFmtId="0" fontId="13" fillId="0" borderId="14" xfId="2" applyFont="1" applyBorder="1" applyAlignment="1">
      <alignment horizontal="center"/>
    </xf>
    <xf numFmtId="0" fontId="13" fillId="0" borderId="14" xfId="2" applyFont="1" applyBorder="1" applyAlignment="1"/>
    <xf numFmtId="0" fontId="13" fillId="0" borderId="7" xfId="2" applyFont="1" applyBorder="1"/>
    <xf numFmtId="0" fontId="13" fillId="0" borderId="8" xfId="2" applyFont="1" applyBorder="1"/>
    <xf numFmtId="0" fontId="13" fillId="0" borderId="8" xfId="2" applyFont="1" applyBorder="1" applyAlignment="1">
      <alignment horizontal="center"/>
    </xf>
    <xf numFmtId="14" fontId="13" fillId="0" borderId="8" xfId="2" applyNumberFormat="1" applyFont="1" applyBorder="1" applyAlignment="1">
      <alignment horizontal="center"/>
    </xf>
    <xf numFmtId="0" fontId="13" fillId="0" borderId="8" xfId="2" applyFont="1" applyBorder="1" applyAlignment="1"/>
    <xf numFmtId="41" fontId="13" fillId="0" borderId="8" xfId="2" applyNumberFormat="1" applyFont="1" applyFill="1" applyBorder="1" applyAlignment="1"/>
    <xf numFmtId="41" fontId="13" fillId="0" borderId="8" xfId="2" applyNumberFormat="1" applyFont="1" applyBorder="1" applyAlignment="1"/>
    <xf numFmtId="4" fontId="13" fillId="0" borderId="8" xfId="2" applyNumberFormat="1" applyFont="1" applyBorder="1"/>
    <xf numFmtId="0" fontId="18" fillId="0" borderId="7" xfId="2" applyFont="1" applyBorder="1"/>
    <xf numFmtId="41" fontId="18" fillId="0" borderId="8" xfId="2" applyNumberFormat="1" applyFont="1" applyBorder="1" applyAlignment="1"/>
    <xf numFmtId="0" fontId="18" fillId="0" borderId="8" xfId="2" applyFont="1" applyBorder="1"/>
    <xf numFmtId="41" fontId="18" fillId="0" borderId="8" xfId="2" applyNumberFormat="1" applyFont="1" applyFill="1" applyBorder="1" applyAlignment="1"/>
    <xf numFmtId="0" fontId="13" fillId="0" borderId="10" xfId="2" applyFont="1" applyBorder="1"/>
    <xf numFmtId="0" fontId="13" fillId="0" borderId="11" xfId="2" applyFont="1" applyBorder="1"/>
    <xf numFmtId="2" fontId="13" fillId="0" borderId="11" xfId="2" applyNumberFormat="1" applyFont="1" applyBorder="1"/>
    <xf numFmtId="4" fontId="13" fillId="0" borderId="11" xfId="2" applyNumberFormat="1" applyFont="1" applyBorder="1"/>
    <xf numFmtId="0" fontId="13" fillId="0" borderId="0" xfId="2" applyFont="1" applyBorder="1"/>
    <xf numFmtId="4" fontId="13" fillId="0" borderId="0" xfId="2" applyNumberFormat="1" applyFont="1" applyBorder="1"/>
    <xf numFmtId="2" fontId="13" fillId="0" borderId="0" xfId="2" applyNumberFormat="1" applyFont="1" applyBorder="1" applyAlignment="1">
      <alignment horizontal="center"/>
    </xf>
    <xf numFmtId="0" fontId="20" fillId="0" borderId="0" xfId="2" applyFont="1"/>
    <xf numFmtId="4" fontId="13" fillId="0" borderId="0" xfId="2" applyNumberFormat="1" applyFont="1"/>
    <xf numFmtId="0" fontId="13" fillId="0" borderId="19" xfId="2" applyFont="1" applyBorder="1"/>
    <xf numFmtId="0" fontId="13" fillId="0" borderId="22" xfId="2" applyFont="1" applyBorder="1"/>
    <xf numFmtId="0" fontId="13" fillId="0" borderId="23" xfId="2" applyFont="1" applyBorder="1"/>
    <xf numFmtId="0" fontId="13" fillId="0" borderId="24" xfId="2" applyFont="1" applyBorder="1"/>
    <xf numFmtId="0" fontId="13" fillId="0" borderId="0" xfId="2" applyFont="1" applyBorder="1" applyAlignment="1">
      <alignment horizontal="justify"/>
    </xf>
    <xf numFmtId="0" fontId="13" fillId="0" borderId="26" xfId="2" applyFont="1" applyBorder="1"/>
    <xf numFmtId="0" fontId="13" fillId="0" borderId="20" xfId="2" applyFont="1" applyBorder="1"/>
    <xf numFmtId="0" fontId="13" fillId="0" borderId="28" xfId="2" applyFont="1" applyBorder="1"/>
    <xf numFmtId="49" fontId="18" fillId="0" borderId="0" xfId="2" applyNumberFormat="1" applyFont="1"/>
    <xf numFmtId="0" fontId="18" fillId="0" borderId="0" xfId="2" applyNumberFormat="1" applyFont="1" applyAlignment="1">
      <alignment wrapText="1"/>
    </xf>
    <xf numFmtId="4" fontId="18" fillId="0" borderId="0" xfId="2" applyNumberFormat="1" applyFont="1"/>
    <xf numFmtId="0" fontId="13" fillId="0" borderId="20" xfId="2" applyFont="1" applyFill="1" applyBorder="1" applyAlignment="1">
      <alignment horizontal="center"/>
    </xf>
    <xf numFmtId="0" fontId="13" fillId="0" borderId="26" xfId="2" applyFont="1" applyBorder="1" applyAlignment="1">
      <alignment horizontal="center"/>
    </xf>
    <xf numFmtId="0" fontId="13" fillId="0" borderId="27" xfId="2" applyFont="1" applyBorder="1" applyAlignment="1">
      <alignment horizontal="center"/>
    </xf>
    <xf numFmtId="0" fontId="13" fillId="0" borderId="25" xfId="2" applyFont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13" fillId="0" borderId="22" xfId="2" applyFont="1" applyBorder="1" applyAlignment="1">
      <alignment horizontal="center" wrapText="1"/>
    </xf>
    <xf numFmtId="0" fontId="13" fillId="0" borderId="22" xfId="2" applyFont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19" xfId="2" applyFont="1" applyBorder="1" applyAlignment="1">
      <alignment horizontal="center"/>
    </xf>
    <xf numFmtId="49" fontId="1" fillId="0" borderId="8" xfId="0" applyNumberFormat="1" applyFont="1" applyBorder="1"/>
    <xf numFmtId="0" fontId="1" fillId="0" borderId="8" xfId="0" applyNumberFormat="1" applyFont="1" applyBorder="1" applyAlignment="1">
      <alignment wrapText="1"/>
    </xf>
    <xf numFmtId="4" fontId="1" fillId="0" borderId="8" xfId="0" applyNumberFormat="1" applyFont="1" applyBorder="1"/>
    <xf numFmtId="0" fontId="1" fillId="0" borderId="8" xfId="0" applyFont="1" applyBorder="1"/>
    <xf numFmtId="49" fontId="0" fillId="0" borderId="8" xfId="0" applyNumberFormat="1" applyBorder="1"/>
    <xf numFmtId="4" fontId="0" fillId="0" borderId="8" xfId="0" applyNumberFormat="1" applyBorder="1"/>
    <xf numFmtId="0" fontId="13" fillId="0" borderId="0" xfId="2" applyFont="1" applyFill="1"/>
    <xf numFmtId="0" fontId="13" fillId="0" borderId="20" xfId="2" applyFont="1" applyFill="1" applyBorder="1" applyAlignment="1">
      <alignment horizontal="center"/>
    </xf>
    <xf numFmtId="0" fontId="13" fillId="0" borderId="20" xfId="2" applyFont="1" applyBorder="1" applyAlignment="1">
      <alignment horizontal="center"/>
    </xf>
    <xf numFmtId="4" fontId="12" fillId="0" borderId="8" xfId="1" applyNumberFormat="1" applyFont="1" applyFill="1" applyBorder="1"/>
    <xf numFmtId="4" fontId="15" fillId="0" borderId="8" xfId="1" applyNumberFormat="1" applyFont="1" applyFill="1" applyBorder="1" applyAlignment="1">
      <alignment horizontal="right"/>
    </xf>
    <xf numFmtId="4" fontId="12" fillId="0" borderId="8" xfId="1" applyNumberFormat="1" applyFont="1" applyFill="1" applyBorder="1" applyAlignment="1">
      <alignment horizontal="right"/>
    </xf>
    <xf numFmtId="164" fontId="15" fillId="0" borderId="8" xfId="1" applyNumberFormat="1" applyFont="1" applyFill="1" applyBorder="1" applyAlignment="1">
      <alignment horizontal="right"/>
    </xf>
    <xf numFmtId="164" fontId="15" fillId="2" borderId="14" xfId="1" applyNumberFormat="1" applyFont="1" applyFill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NumberFormat="1" applyBorder="1" applyAlignment="1">
      <alignment horizontal="left" shrinkToFit="1"/>
    </xf>
    <xf numFmtId="49" fontId="1" fillId="0" borderId="0" xfId="0" applyNumberFormat="1" applyFont="1"/>
    <xf numFmtId="0" fontId="13" fillId="0" borderId="0" xfId="2" applyFont="1" applyAlignment="1">
      <alignment horizontal="justify" vertical="top" wrapText="1"/>
    </xf>
    <xf numFmtId="0" fontId="18" fillId="0" borderId="0" xfId="2" applyFont="1" applyAlignment="1">
      <alignment horizontal="justify" vertical="top"/>
    </xf>
    <xf numFmtId="0" fontId="13" fillId="0" borderId="0" xfId="2" applyFont="1" applyAlignment="1">
      <alignment horizontal="justify" vertical="top"/>
    </xf>
    <xf numFmtId="0" fontId="18" fillId="0" borderId="0" xfId="2" applyNumberFormat="1" applyFont="1" applyAlignment="1" applyProtection="1">
      <alignment horizontal="justify"/>
      <protection locked="0"/>
    </xf>
    <xf numFmtId="0" fontId="13" fillId="0" borderId="0" xfId="2" applyNumberFormat="1" applyFont="1" applyAlignment="1" applyProtection="1">
      <alignment horizontal="justify"/>
      <protection locked="0"/>
    </xf>
    <xf numFmtId="0" fontId="13" fillId="0" borderId="0" xfId="2" applyFont="1" applyAlignment="1">
      <alignment horizontal="justify"/>
    </xf>
    <xf numFmtId="0" fontId="18" fillId="0" borderId="0" xfId="2" applyFont="1" applyAlignment="1">
      <alignment horizontal="justify"/>
    </xf>
    <xf numFmtId="0" fontId="18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3" fillId="0" borderId="20" xfId="2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13" fillId="0" borderId="21" xfId="2" applyFont="1" applyFill="1" applyBorder="1" applyAlignment="1">
      <alignment horizontal="center"/>
    </xf>
    <xf numFmtId="0" fontId="13" fillId="0" borderId="25" xfId="2" applyFont="1" applyBorder="1" applyAlignment="1">
      <alignment horizontal="justify"/>
    </xf>
    <xf numFmtId="0" fontId="13" fillId="0" borderId="26" xfId="2" applyFont="1" applyBorder="1" applyAlignment="1">
      <alignment horizontal="center"/>
    </xf>
    <xf numFmtId="0" fontId="13" fillId="0" borderId="27" xfId="2" applyFont="1" applyBorder="1" applyAlignment="1">
      <alignment horizontal="center"/>
    </xf>
    <xf numFmtId="0" fontId="13" fillId="0" borderId="25" xfId="2" applyFont="1" applyBorder="1" applyAlignment="1">
      <alignment horizontal="center"/>
    </xf>
    <xf numFmtId="0" fontId="13" fillId="0" borderId="8" xfId="2" applyFont="1" applyBorder="1" applyAlignment="1">
      <alignment horizontal="left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13" sqref="A13"/>
    </sheetView>
  </sheetViews>
  <sheetFormatPr defaultRowHeight="14.4"/>
  <sheetData>
    <row r="1" spans="1:1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>
      <c r="A2" s="172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>
      <c r="A3" s="172" t="s">
        <v>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1">
      <c r="A6" s="172" t="s">
        <v>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1">
      <c r="A7" s="173" t="s">
        <v>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11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</row>
    <row r="9" spans="1:11">
      <c r="A9" s="173" t="s">
        <v>4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spans="1:11">
      <c r="A10" s="174" t="s">
        <v>5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>
      <c r="A11" s="174" t="s">
        <v>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</row>
  </sheetData>
  <mergeCells count="12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42"/>
  <sheetViews>
    <sheetView tabSelected="1" topLeftCell="A12" workbookViewId="0">
      <selection activeCell="A43" sqref="A43"/>
    </sheetView>
  </sheetViews>
  <sheetFormatPr defaultRowHeight="14.4"/>
  <cols>
    <col min="1" max="1" width="7.5546875" bestFit="1" customWidth="1"/>
    <col min="2" max="2" width="28.21875" bestFit="1" customWidth="1"/>
    <col min="3" max="3" width="12.44140625" bestFit="1" customWidth="1"/>
    <col min="4" max="4" width="17.77734375" bestFit="1" customWidth="1"/>
    <col min="5" max="5" width="19.6640625" bestFit="1" customWidth="1"/>
  </cols>
  <sheetData>
    <row r="3" spans="1:11" ht="15.6">
      <c r="A3" s="197" t="s">
        <v>363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/>
      <c r="B5" s="2" t="s">
        <v>364</v>
      </c>
      <c r="C5" s="2" t="s">
        <v>365</v>
      </c>
      <c r="D5" s="2" t="s">
        <v>366</v>
      </c>
      <c r="E5" s="2" t="s">
        <v>367</v>
      </c>
      <c r="F5" s="2"/>
      <c r="G5" s="2"/>
      <c r="H5" s="2"/>
      <c r="I5" s="2"/>
      <c r="J5" s="2"/>
    </row>
    <row r="6" spans="1:11">
      <c r="B6" s="3" t="s">
        <v>368</v>
      </c>
      <c r="C6" s="4">
        <v>7911474.1799999997</v>
      </c>
      <c r="D6" s="4">
        <v>7764646.2999999998</v>
      </c>
      <c r="E6" s="4">
        <v>146827.87999999989</v>
      </c>
    </row>
    <row r="7" spans="1:11">
      <c r="B7" s="3" t="s">
        <v>369</v>
      </c>
      <c r="C7" s="4">
        <v>21945371.969999999</v>
      </c>
      <c r="D7" s="4">
        <v>24274138.619999997</v>
      </c>
      <c r="E7" s="4">
        <v>-2328766.6499999985</v>
      </c>
    </row>
    <row r="8" spans="1:11">
      <c r="B8" s="1" t="s">
        <v>370</v>
      </c>
      <c r="C8" s="5">
        <v>29856846.149999999</v>
      </c>
      <c r="D8" s="5">
        <v>32038784.919999998</v>
      </c>
      <c r="E8" s="5">
        <v>-2181938.7699999986</v>
      </c>
    </row>
    <row r="11" spans="1:11" ht="15.6">
      <c r="A11" s="197" t="s">
        <v>371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3" spans="1:11">
      <c r="A13" s="1" t="s">
        <v>372</v>
      </c>
      <c r="B13" s="2" t="s">
        <v>364</v>
      </c>
      <c r="C13" s="2" t="s">
        <v>365</v>
      </c>
      <c r="D13" s="2" t="s">
        <v>366</v>
      </c>
      <c r="E13" s="2" t="s">
        <v>367</v>
      </c>
      <c r="F13" s="2"/>
      <c r="G13" s="2"/>
      <c r="H13" s="2"/>
      <c r="I13" s="2"/>
      <c r="J13" s="2"/>
    </row>
    <row r="14" spans="1:11">
      <c r="A14" s="3" t="s">
        <v>373</v>
      </c>
      <c r="B14" s="3" t="s">
        <v>374</v>
      </c>
      <c r="C14" s="4">
        <v>418803</v>
      </c>
      <c r="D14" s="4">
        <v>418803</v>
      </c>
    </row>
    <row r="15" spans="1:11">
      <c r="A15" s="3" t="s">
        <v>375</v>
      </c>
      <c r="B15" s="3" t="s">
        <v>376</v>
      </c>
      <c r="C15" s="4">
        <v>160000</v>
      </c>
      <c r="D15" s="4">
        <v>160000</v>
      </c>
    </row>
    <row r="16" spans="1:11">
      <c r="A16" s="3" t="s">
        <v>377</v>
      </c>
      <c r="B16" s="3" t="s">
        <v>378</v>
      </c>
      <c r="C16" s="4">
        <v>349606.94</v>
      </c>
      <c r="D16" s="4">
        <v>338223.77</v>
      </c>
      <c r="E16" s="4">
        <v>11383.169999999984</v>
      </c>
    </row>
    <row r="17" spans="1:11">
      <c r="A17" s="3" t="s">
        <v>379</v>
      </c>
      <c r="B17" s="3" t="s">
        <v>380</v>
      </c>
      <c r="C17" s="4">
        <v>5946938.5999999996</v>
      </c>
      <c r="D17" s="4">
        <v>5749804.0099999998</v>
      </c>
      <c r="E17" s="4">
        <v>197134.58999999985</v>
      </c>
    </row>
    <row r="18" spans="1:11">
      <c r="A18" s="3" t="s">
        <v>381</v>
      </c>
      <c r="B18" s="3" t="s">
        <v>382</v>
      </c>
      <c r="C18" s="4">
        <v>54210.05</v>
      </c>
      <c r="D18" s="4">
        <v>199625.9</v>
      </c>
      <c r="E18" s="4">
        <v>-145415.84999999998</v>
      </c>
    </row>
    <row r="19" spans="1:11">
      <c r="A19" s="3" t="s">
        <v>383</v>
      </c>
      <c r="B19" s="3" t="s">
        <v>384</v>
      </c>
      <c r="C19" s="4">
        <v>408000</v>
      </c>
      <c r="D19" s="4">
        <v>408000</v>
      </c>
    </row>
    <row r="20" spans="1:11">
      <c r="A20" s="3" t="s">
        <v>385</v>
      </c>
      <c r="B20" s="3" t="s">
        <v>386</v>
      </c>
      <c r="C20" s="4">
        <v>35620.57</v>
      </c>
      <c r="D20" s="4">
        <v>35620.57</v>
      </c>
    </row>
    <row r="21" spans="1:11">
      <c r="A21" s="3" t="s">
        <v>387</v>
      </c>
      <c r="B21" s="3" t="s">
        <v>388</v>
      </c>
      <c r="C21" s="4">
        <v>403699.69</v>
      </c>
      <c r="D21" s="4">
        <v>403699.71</v>
      </c>
      <c r="E21" s="4">
        <v>-2.0000000018626451E-2</v>
      </c>
    </row>
    <row r="22" spans="1:11">
      <c r="A22" s="3" t="s">
        <v>389</v>
      </c>
      <c r="B22" s="3" t="s">
        <v>390</v>
      </c>
      <c r="C22" s="4">
        <v>332.05</v>
      </c>
      <c r="D22" s="4">
        <v>332.06</v>
      </c>
      <c r="E22" s="4">
        <v>-9.9999999999909051E-3</v>
      </c>
    </row>
    <row r="23" spans="1:11">
      <c r="A23" s="3" t="s">
        <v>391</v>
      </c>
      <c r="B23" s="3" t="s">
        <v>392</v>
      </c>
      <c r="C23" s="4">
        <v>3763.28</v>
      </c>
      <c r="D23" s="4">
        <v>3763.28</v>
      </c>
    </row>
    <row r="24" spans="1:11">
      <c r="A24" s="3" t="s">
        <v>393</v>
      </c>
      <c r="B24" s="3" t="s">
        <v>394</v>
      </c>
      <c r="C24" s="4">
        <v>83000</v>
      </c>
      <c r="D24" s="4">
        <v>26377</v>
      </c>
      <c r="E24" s="4">
        <v>56623</v>
      </c>
    </row>
    <row r="25" spans="1:11">
      <c r="A25" s="3" t="s">
        <v>395</v>
      </c>
      <c r="B25" s="3" t="s">
        <v>396</v>
      </c>
      <c r="C25" s="4">
        <v>47500</v>
      </c>
      <c r="D25" s="4">
        <v>20397</v>
      </c>
      <c r="E25" s="4">
        <v>27103</v>
      </c>
    </row>
    <row r="26" spans="1:11">
      <c r="B26" s="1" t="s">
        <v>397</v>
      </c>
      <c r="C26" s="5">
        <v>7911474.1799999997</v>
      </c>
      <c r="D26" s="5">
        <v>7764646.2999999998</v>
      </c>
      <c r="E26" s="5">
        <v>146827.87999999989</v>
      </c>
    </row>
    <row r="29" spans="1:11" ht="15.6">
      <c r="A29" s="197" t="s">
        <v>398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1" spans="1:11">
      <c r="A31" s="1" t="s">
        <v>372</v>
      </c>
      <c r="B31" s="2" t="s">
        <v>364</v>
      </c>
      <c r="C31" s="2" t="s">
        <v>365</v>
      </c>
      <c r="D31" s="2" t="s">
        <v>366</v>
      </c>
      <c r="E31" s="2" t="s">
        <v>367</v>
      </c>
      <c r="F31" s="2"/>
      <c r="G31" s="2"/>
      <c r="H31" s="2"/>
      <c r="I31" s="2"/>
      <c r="J31" s="2"/>
    </row>
    <row r="32" spans="1:11">
      <c r="A32" s="3" t="s">
        <v>399</v>
      </c>
      <c r="B32" s="3" t="s">
        <v>400</v>
      </c>
      <c r="C32" s="4">
        <v>212.94</v>
      </c>
      <c r="E32" s="4">
        <v>212.94</v>
      </c>
    </row>
    <row r="33" spans="1:11">
      <c r="A33" s="3" t="s">
        <v>401</v>
      </c>
      <c r="B33" s="3" t="s">
        <v>402</v>
      </c>
      <c r="C33" s="4">
        <v>488794.37</v>
      </c>
      <c r="D33" s="4">
        <v>488794.37</v>
      </c>
    </row>
    <row r="34" spans="1:11">
      <c r="A34" s="3" t="s">
        <v>403</v>
      </c>
      <c r="B34" s="3" t="s">
        <v>404</v>
      </c>
      <c r="C34" s="4">
        <v>21456364.66</v>
      </c>
      <c r="D34" s="4">
        <v>23785344.25</v>
      </c>
      <c r="E34" s="4">
        <v>-2328979.59</v>
      </c>
    </row>
    <row r="35" spans="1:11">
      <c r="B35" s="1" t="s">
        <v>405</v>
      </c>
      <c r="C35" s="5">
        <v>21945371.969999999</v>
      </c>
      <c r="D35" s="5">
        <v>24274138.619999997</v>
      </c>
      <c r="E35" s="5">
        <v>-2328766.6499999985</v>
      </c>
    </row>
    <row r="38" spans="1:11" ht="15.6">
      <c r="A38" s="197" t="s">
        <v>406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</row>
    <row r="40" spans="1:11">
      <c r="A40" s="1" t="s">
        <v>407</v>
      </c>
      <c r="B40" s="2" t="s">
        <v>408</v>
      </c>
      <c r="C40" s="2" t="s">
        <v>9</v>
      </c>
      <c r="D40" s="2" t="s">
        <v>409</v>
      </c>
      <c r="E40" s="2" t="s">
        <v>410</v>
      </c>
      <c r="F40" s="2"/>
      <c r="G40" s="2"/>
      <c r="H40" s="2"/>
      <c r="I40" s="2"/>
      <c r="J40" s="2"/>
    </row>
    <row r="41" spans="1:11">
      <c r="A41" s="3" t="s">
        <v>411</v>
      </c>
      <c r="B41" s="3" t="s">
        <v>412</v>
      </c>
      <c r="C41" s="4">
        <v>479144.96000000002</v>
      </c>
      <c r="E41" s="4">
        <v>479140</v>
      </c>
    </row>
    <row r="42" spans="1:11">
      <c r="A42" s="3" t="s">
        <v>413</v>
      </c>
      <c r="B42" s="3" t="s">
        <v>414</v>
      </c>
      <c r="C42" s="4">
        <v>11614356.07</v>
      </c>
      <c r="D42" s="4">
        <v>194920</v>
      </c>
      <c r="E42" s="4">
        <v>11615380</v>
      </c>
    </row>
  </sheetData>
  <mergeCells count="4">
    <mergeCell ref="A3:K3"/>
    <mergeCell ref="A11:K11"/>
    <mergeCell ref="A29:K29"/>
    <mergeCell ref="A38:K3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2"/>
  <sheetViews>
    <sheetView topLeftCell="A4" workbookViewId="0">
      <selection activeCell="Q79" sqref="Q79"/>
    </sheetView>
  </sheetViews>
  <sheetFormatPr defaultColWidth="7.33203125" defaultRowHeight="10.199999999999999"/>
  <cols>
    <col min="1" max="3" width="7.33203125" style="109"/>
    <col min="4" max="5" width="11.109375" style="109" customWidth="1"/>
    <col min="6" max="6" width="11.44140625" style="109" customWidth="1"/>
    <col min="7" max="7" width="15.44140625" style="109" customWidth="1"/>
    <col min="8" max="8" width="12.33203125" style="109" customWidth="1"/>
    <col min="9" max="9" width="7.33203125" style="109"/>
    <col min="10" max="10" width="12.6640625" style="109" customWidth="1"/>
    <col min="11" max="16384" width="7.33203125" style="109"/>
  </cols>
  <sheetData>
    <row r="1" spans="1:7">
      <c r="A1" s="107"/>
      <c r="B1" s="107" t="s">
        <v>635</v>
      </c>
      <c r="C1" s="107"/>
      <c r="D1" s="107"/>
      <c r="E1" s="107"/>
      <c r="F1" s="108"/>
    </row>
    <row r="3" spans="1:7">
      <c r="A3" s="110"/>
      <c r="E3" s="110" t="s">
        <v>536</v>
      </c>
    </row>
    <row r="4" spans="1:7">
      <c r="E4" s="110" t="s">
        <v>537</v>
      </c>
    </row>
    <row r="7" spans="1:7">
      <c r="A7" s="111" t="s">
        <v>636</v>
      </c>
    </row>
    <row r="8" spans="1:7" ht="10.8" thickBot="1"/>
    <row r="9" spans="1:7" ht="21" customHeight="1">
      <c r="A9" s="112"/>
      <c r="B9" s="113"/>
      <c r="C9" s="113"/>
      <c r="D9" s="114" t="s">
        <v>538</v>
      </c>
      <c r="E9" s="114" t="s">
        <v>539</v>
      </c>
      <c r="F9" s="114" t="s">
        <v>540</v>
      </c>
      <c r="G9" s="115" t="s">
        <v>541</v>
      </c>
    </row>
    <row r="10" spans="1:7" ht="21" customHeight="1">
      <c r="A10" s="116"/>
      <c r="B10" s="117"/>
      <c r="C10" s="117"/>
      <c r="D10" s="118" t="s">
        <v>542</v>
      </c>
      <c r="E10" s="118" t="s">
        <v>542</v>
      </c>
      <c r="F10" s="119">
        <v>42004</v>
      </c>
      <c r="G10" s="120" t="s">
        <v>543</v>
      </c>
    </row>
    <row r="11" spans="1:7" ht="21" customHeight="1">
      <c r="A11" s="116" t="s">
        <v>544</v>
      </c>
      <c r="B11" s="117"/>
      <c r="C11" s="117"/>
      <c r="D11" s="121">
        <v>24283500</v>
      </c>
      <c r="E11" s="122">
        <v>25013370</v>
      </c>
      <c r="F11" s="122">
        <v>25794915</v>
      </c>
      <c r="G11" s="123">
        <f>F11/E11*100</f>
        <v>103.12450901258008</v>
      </c>
    </row>
    <row r="12" spans="1:7" ht="21" customHeight="1">
      <c r="A12" s="116" t="s">
        <v>545</v>
      </c>
      <c r="B12" s="117"/>
      <c r="C12" s="117"/>
      <c r="D12" s="121">
        <v>4199240</v>
      </c>
      <c r="E12" s="122">
        <v>4535580</v>
      </c>
      <c r="F12" s="122">
        <v>4686323</v>
      </c>
      <c r="G12" s="123">
        <f t="shared" ref="G12:G18" si="0">F12/E12*100</f>
        <v>103.32356611502829</v>
      </c>
    </row>
    <row r="13" spans="1:7" ht="21" customHeight="1">
      <c r="A13" s="116" t="s">
        <v>546</v>
      </c>
      <c r="B13" s="117"/>
      <c r="C13" s="117"/>
      <c r="D13" s="121">
        <v>936500</v>
      </c>
      <c r="E13" s="122">
        <v>945500</v>
      </c>
      <c r="F13" s="122">
        <v>989894</v>
      </c>
      <c r="G13" s="123">
        <f t="shared" si="0"/>
        <v>104.69529349550501</v>
      </c>
    </row>
    <row r="14" spans="1:7" ht="21" customHeight="1">
      <c r="A14" s="116" t="s">
        <v>547</v>
      </c>
      <c r="B14" s="117"/>
      <c r="C14" s="117"/>
      <c r="D14" s="121">
        <v>2132720</v>
      </c>
      <c r="E14" s="122">
        <v>43924510</v>
      </c>
      <c r="F14" s="122">
        <v>43923497.18</v>
      </c>
      <c r="G14" s="123">
        <f t="shared" si="0"/>
        <v>99.997694180310717</v>
      </c>
    </row>
    <row r="15" spans="1:7" ht="21" customHeight="1">
      <c r="A15" s="124" t="s">
        <v>19</v>
      </c>
      <c r="B15" s="117"/>
      <c r="C15" s="117"/>
      <c r="D15" s="125">
        <f>SUM(D11:D14)</f>
        <v>31551960</v>
      </c>
      <c r="E15" s="125">
        <f t="shared" ref="E15:F15" si="1">SUM(E11:E14)</f>
        <v>74418960</v>
      </c>
      <c r="F15" s="125">
        <f t="shared" si="1"/>
        <v>75394629.180000007</v>
      </c>
      <c r="G15" s="123">
        <f t="shared" si="0"/>
        <v>101.31104920036509</v>
      </c>
    </row>
    <row r="16" spans="1:7" ht="21" customHeight="1">
      <c r="A16" s="116" t="s">
        <v>548</v>
      </c>
      <c r="B16" s="117"/>
      <c r="C16" s="117"/>
      <c r="D16" s="122">
        <v>27643580</v>
      </c>
      <c r="E16" s="122">
        <v>42566530</v>
      </c>
      <c r="F16" s="122">
        <v>40253292.880000003</v>
      </c>
      <c r="G16" s="123">
        <f t="shared" si="0"/>
        <v>94.565596209040308</v>
      </c>
    </row>
    <row r="17" spans="1:7" ht="21" customHeight="1">
      <c r="A17" s="116" t="s">
        <v>549</v>
      </c>
      <c r="B17" s="117"/>
      <c r="C17" s="117"/>
      <c r="D17" s="122">
        <v>5736380</v>
      </c>
      <c r="E17" s="122">
        <v>37414160</v>
      </c>
      <c r="F17" s="122">
        <v>36353995</v>
      </c>
      <c r="G17" s="123">
        <f t="shared" si="0"/>
        <v>97.166407050164963</v>
      </c>
    </row>
    <row r="18" spans="1:7" ht="21" customHeight="1">
      <c r="A18" s="124" t="s">
        <v>183</v>
      </c>
      <c r="B18" s="126"/>
      <c r="C18" s="126"/>
      <c r="D18" s="125">
        <f>SUM(D16:D17)</f>
        <v>33379960</v>
      </c>
      <c r="E18" s="125">
        <f t="shared" ref="E18:F18" si="2">SUM(E16:E17)</f>
        <v>79980690</v>
      </c>
      <c r="F18" s="125">
        <f t="shared" si="2"/>
        <v>76607287.879999995</v>
      </c>
      <c r="G18" s="123">
        <f t="shared" si="0"/>
        <v>95.7822292855938</v>
      </c>
    </row>
    <row r="19" spans="1:7" ht="21" customHeight="1">
      <c r="A19" s="116" t="s">
        <v>550</v>
      </c>
      <c r="B19" s="117"/>
      <c r="C19" s="117"/>
      <c r="D19" s="127">
        <f>D15-D18</f>
        <v>-1828000</v>
      </c>
      <c r="E19" s="127">
        <f>E15-E18</f>
        <v>-5561730</v>
      </c>
      <c r="F19" s="127">
        <f>F15-F18</f>
        <v>-1212658.6999999881</v>
      </c>
      <c r="G19" s="123"/>
    </row>
    <row r="20" spans="1:7" ht="21" customHeight="1">
      <c r="A20" s="124" t="s">
        <v>551</v>
      </c>
      <c r="B20" s="126"/>
      <c r="C20" s="126"/>
      <c r="D20" s="122"/>
      <c r="E20" s="122"/>
      <c r="F20" s="122"/>
      <c r="G20" s="117"/>
    </row>
    <row r="21" spans="1:7" ht="21" customHeight="1">
      <c r="A21" s="116" t="s">
        <v>552</v>
      </c>
      <c r="B21" s="117"/>
      <c r="C21" s="117"/>
      <c r="D21" s="122">
        <v>1828000</v>
      </c>
      <c r="E21" s="122">
        <v>5561730</v>
      </c>
      <c r="F21" s="122">
        <v>1212658.6200000001</v>
      </c>
      <c r="G21" s="117"/>
    </row>
    <row r="22" spans="1:7" ht="21" customHeight="1" thickBot="1">
      <c r="A22" s="128"/>
      <c r="B22" s="129"/>
      <c r="C22" s="129"/>
      <c r="D22" s="130"/>
      <c r="E22" s="131"/>
      <c r="F22" s="131"/>
      <c r="G22" s="129"/>
    </row>
    <row r="23" spans="1:7">
      <c r="A23" s="132"/>
      <c r="B23" s="132"/>
      <c r="C23" s="132"/>
      <c r="D23" s="133"/>
      <c r="E23" s="133"/>
      <c r="F23" s="133"/>
      <c r="G23" s="134"/>
    </row>
    <row r="25" spans="1:7" ht="58.8" customHeight="1">
      <c r="A25" s="177" t="s">
        <v>691</v>
      </c>
      <c r="B25" s="177"/>
      <c r="C25" s="177"/>
      <c r="D25" s="177"/>
      <c r="E25" s="177"/>
      <c r="F25" s="177"/>
      <c r="G25" s="177"/>
    </row>
    <row r="26" spans="1:7" ht="59.4" customHeight="1">
      <c r="A26" s="178" t="s">
        <v>639</v>
      </c>
      <c r="B26" s="179"/>
      <c r="C26" s="179"/>
      <c r="D26" s="179"/>
      <c r="E26" s="179"/>
      <c r="F26" s="179"/>
      <c r="G26" s="179"/>
    </row>
    <row r="27" spans="1:7" ht="23.4" customHeight="1">
      <c r="A27" s="180" t="s">
        <v>637</v>
      </c>
      <c r="B27" s="181"/>
      <c r="C27" s="181"/>
      <c r="D27" s="181"/>
      <c r="E27" s="181"/>
      <c r="F27" s="181"/>
      <c r="G27" s="181"/>
    </row>
    <row r="28" spans="1:7" ht="14.4" customHeight="1">
      <c r="A28" s="180" t="s">
        <v>553</v>
      </c>
      <c r="B28" s="182"/>
      <c r="C28" s="182"/>
      <c r="D28" s="182"/>
      <c r="E28" s="182"/>
      <c r="F28" s="182"/>
      <c r="G28" s="182"/>
    </row>
    <row r="29" spans="1:7" ht="15.75" customHeight="1">
      <c r="A29" s="183" t="s">
        <v>638</v>
      </c>
      <c r="B29" s="182"/>
      <c r="C29" s="182"/>
      <c r="D29" s="182"/>
      <c r="E29" s="182"/>
      <c r="F29" s="182"/>
      <c r="G29" s="182"/>
    </row>
    <row r="30" spans="1:7" ht="43.2" customHeight="1">
      <c r="A30" s="178" t="s">
        <v>692</v>
      </c>
      <c r="B30" s="179"/>
      <c r="C30" s="179"/>
      <c r="D30" s="179"/>
      <c r="E30" s="179"/>
      <c r="F30" s="179"/>
      <c r="G30" s="179"/>
    </row>
    <row r="31" spans="1:7">
      <c r="A31" s="111"/>
    </row>
    <row r="32" spans="1:7" ht="15" customHeight="1">
      <c r="A32" s="182" t="s">
        <v>640</v>
      </c>
      <c r="B32" s="182"/>
      <c r="C32" s="182"/>
      <c r="D32" s="182"/>
      <c r="E32" s="182"/>
      <c r="F32" s="182"/>
      <c r="G32" s="182"/>
    </row>
    <row r="33" spans="1:7">
      <c r="A33" s="111"/>
    </row>
    <row r="35" spans="1:7">
      <c r="A35" s="184" t="s">
        <v>554</v>
      </c>
      <c r="B35" s="185"/>
      <c r="C35" s="185"/>
      <c r="D35" s="185"/>
      <c r="E35" s="185"/>
      <c r="F35" s="185"/>
      <c r="G35" s="185"/>
    </row>
    <row r="36" spans="1:7" ht="16.5" customHeight="1">
      <c r="A36" s="182" t="s">
        <v>555</v>
      </c>
      <c r="B36" s="182"/>
      <c r="C36" s="182"/>
      <c r="D36" s="182"/>
      <c r="E36" s="182"/>
      <c r="F36" s="182"/>
      <c r="G36" s="182"/>
    </row>
    <row r="37" spans="1:7" ht="22.2" customHeight="1">
      <c r="A37" s="182" t="s">
        <v>641</v>
      </c>
      <c r="B37" s="182"/>
      <c r="C37" s="182"/>
      <c r="D37" s="182"/>
      <c r="E37" s="182"/>
      <c r="F37" s="182"/>
      <c r="G37" s="182"/>
    </row>
    <row r="39" spans="1:7">
      <c r="A39" s="111" t="s">
        <v>556</v>
      </c>
    </row>
    <row r="40" spans="1:7">
      <c r="G40" s="109" t="s">
        <v>557</v>
      </c>
    </row>
    <row r="41" spans="1:7">
      <c r="A41" s="135" t="s">
        <v>558</v>
      </c>
      <c r="D41" s="109" t="s">
        <v>693</v>
      </c>
      <c r="G41" s="136" t="s">
        <v>646</v>
      </c>
    </row>
    <row r="42" spans="1:7">
      <c r="A42" s="135"/>
      <c r="D42" s="109" t="s">
        <v>643</v>
      </c>
      <c r="E42" s="109" t="s">
        <v>559</v>
      </c>
      <c r="G42" s="109" t="s">
        <v>645</v>
      </c>
    </row>
    <row r="43" spans="1:7">
      <c r="A43" s="135"/>
      <c r="D43" s="109" t="s">
        <v>643</v>
      </c>
      <c r="E43" s="109" t="s">
        <v>560</v>
      </c>
      <c r="G43" s="109" t="s">
        <v>644</v>
      </c>
    </row>
    <row r="44" spans="1:7">
      <c r="A44" s="109" t="s">
        <v>561</v>
      </c>
    </row>
    <row r="45" spans="1:7">
      <c r="A45" s="109" t="s">
        <v>562</v>
      </c>
    </row>
    <row r="46" spans="1:7">
      <c r="G46" s="109" t="s">
        <v>557</v>
      </c>
    </row>
    <row r="47" spans="1:7">
      <c r="A47" s="109" t="s">
        <v>563</v>
      </c>
      <c r="D47" s="109" t="s">
        <v>642</v>
      </c>
      <c r="G47" s="109" t="s">
        <v>647</v>
      </c>
    </row>
    <row r="48" spans="1:7">
      <c r="D48" s="109" t="s">
        <v>643</v>
      </c>
      <c r="E48" s="109" t="s">
        <v>564</v>
      </c>
      <c r="G48" s="109" t="s">
        <v>648</v>
      </c>
    </row>
    <row r="49" spans="1:7">
      <c r="D49" s="109" t="s">
        <v>643</v>
      </c>
      <c r="E49" s="109" t="s">
        <v>565</v>
      </c>
      <c r="G49" s="109" t="s">
        <v>649</v>
      </c>
    </row>
    <row r="51" spans="1:7">
      <c r="A51" s="184" t="s">
        <v>566</v>
      </c>
      <c r="B51" s="185"/>
      <c r="C51" s="185"/>
      <c r="D51" s="185"/>
      <c r="E51" s="185"/>
      <c r="F51" s="185"/>
      <c r="G51" s="185"/>
    </row>
    <row r="52" spans="1:7" ht="10.8" thickBot="1"/>
    <row r="53" spans="1:7" ht="21" customHeight="1" thickBot="1">
      <c r="A53" s="137"/>
      <c r="B53" s="186" t="s">
        <v>567</v>
      </c>
      <c r="C53" s="187"/>
      <c r="D53" s="165" t="s">
        <v>568</v>
      </c>
      <c r="E53" s="153" t="s">
        <v>650</v>
      </c>
      <c r="F53" s="165" t="s">
        <v>569</v>
      </c>
      <c r="G53" s="153" t="s">
        <v>570</v>
      </c>
    </row>
    <row r="54" spans="1:7" ht="10.8" thickBot="1">
      <c r="A54" s="139" t="s">
        <v>571</v>
      </c>
      <c r="B54" s="186">
        <v>160381.09</v>
      </c>
      <c r="C54" s="187"/>
      <c r="D54" s="165">
        <v>60000</v>
      </c>
      <c r="E54" s="154">
        <v>17171.599999999999</v>
      </c>
      <c r="F54" s="165">
        <v>0</v>
      </c>
      <c r="G54" s="154">
        <v>237552.69</v>
      </c>
    </row>
    <row r="55" spans="1:7" ht="10.8" thickBot="1">
      <c r="A55" s="138" t="s">
        <v>572</v>
      </c>
      <c r="B55" s="188">
        <v>26574.39</v>
      </c>
      <c r="C55" s="189"/>
      <c r="D55" s="164">
        <v>0</v>
      </c>
      <c r="E55" s="155"/>
      <c r="F55" s="164">
        <v>0</v>
      </c>
      <c r="G55" s="154">
        <v>26574.39</v>
      </c>
    </row>
    <row r="56" spans="1:7" ht="10.8" thickBot="1">
      <c r="A56" s="140" t="s">
        <v>353</v>
      </c>
      <c r="B56" s="186">
        <f>SUM(B54:C55)</f>
        <v>186955.47999999998</v>
      </c>
      <c r="C56" s="187"/>
      <c r="D56" s="165">
        <f>SUM(D54:D55)</f>
        <v>60000</v>
      </c>
      <c r="E56" s="154">
        <f t="shared" ref="E56:G56" si="3">SUM(E54:E55)</f>
        <v>17171.599999999999</v>
      </c>
      <c r="F56" s="165">
        <f t="shared" si="3"/>
        <v>0</v>
      </c>
      <c r="G56" s="154">
        <f t="shared" si="3"/>
        <v>264127.08</v>
      </c>
    </row>
    <row r="57" spans="1:7" ht="30.6" customHeight="1">
      <c r="A57" s="190" t="s">
        <v>573</v>
      </c>
      <c r="B57" s="190"/>
      <c r="C57" s="190"/>
      <c r="D57" s="190"/>
      <c r="E57" s="190"/>
      <c r="F57" s="190"/>
      <c r="G57" s="190"/>
    </row>
    <row r="58" spans="1:7" ht="19.2" customHeight="1">
      <c r="A58" s="141"/>
      <c r="B58" s="141"/>
      <c r="C58" s="141"/>
      <c r="D58" s="141"/>
      <c r="E58" s="141"/>
      <c r="F58" s="141"/>
      <c r="G58" s="141"/>
    </row>
    <row r="59" spans="1:7" ht="15" customHeight="1">
      <c r="A59" s="184" t="s">
        <v>574</v>
      </c>
      <c r="B59" s="185"/>
      <c r="C59" s="185"/>
      <c r="D59" s="185"/>
      <c r="E59" s="185"/>
      <c r="F59" s="185"/>
      <c r="G59" s="185"/>
    </row>
    <row r="61" spans="1:7" ht="10.8" thickBot="1">
      <c r="A61" s="184" t="s">
        <v>575</v>
      </c>
      <c r="B61" s="185"/>
      <c r="C61" s="185"/>
      <c r="D61" s="185"/>
      <c r="E61" s="185"/>
      <c r="F61" s="185"/>
      <c r="G61" s="185"/>
    </row>
    <row r="62" spans="1:7" ht="10.8" thickBot="1">
      <c r="A62" s="142"/>
      <c r="B62" s="191" t="s">
        <v>576</v>
      </c>
      <c r="C62" s="192"/>
      <c r="D62" s="193" t="s">
        <v>577</v>
      </c>
      <c r="E62" s="193"/>
      <c r="F62" s="149" t="s">
        <v>578</v>
      </c>
      <c r="G62" s="150" t="s">
        <v>579</v>
      </c>
    </row>
    <row r="63" spans="1:7" ht="10.8" thickBot="1">
      <c r="A63" s="143" t="s">
        <v>580</v>
      </c>
      <c r="B63" s="188">
        <v>21559</v>
      </c>
      <c r="C63" s="189"/>
      <c r="D63" s="188">
        <v>7056</v>
      </c>
      <c r="E63" s="189"/>
      <c r="F63" s="148">
        <v>16039</v>
      </c>
      <c r="G63" s="155">
        <v>5520</v>
      </c>
    </row>
    <row r="64" spans="1:7" ht="10.8" thickBot="1">
      <c r="A64" s="144" t="s">
        <v>581</v>
      </c>
      <c r="B64" s="188">
        <v>3689</v>
      </c>
      <c r="C64" s="189"/>
      <c r="D64" s="188">
        <v>3239</v>
      </c>
      <c r="E64" s="189"/>
      <c r="F64" s="152">
        <v>2634</v>
      </c>
      <c r="G64" s="155">
        <v>1609</v>
      </c>
    </row>
    <row r="66" spans="1:8" ht="29.25" customHeight="1">
      <c r="A66" s="182" t="s">
        <v>582</v>
      </c>
      <c r="B66" s="182"/>
      <c r="C66" s="182"/>
      <c r="D66" s="182"/>
      <c r="E66" s="182"/>
      <c r="F66" s="182"/>
      <c r="G66" s="182"/>
    </row>
    <row r="67" spans="1:8" ht="15" customHeight="1"/>
    <row r="68" spans="1:8" ht="10.8" thickBot="1">
      <c r="A68" s="184" t="s">
        <v>583</v>
      </c>
      <c r="B68" s="185"/>
      <c r="C68" s="185"/>
      <c r="D68" s="185"/>
      <c r="E68" s="185"/>
      <c r="F68" s="185"/>
      <c r="G68" s="185"/>
    </row>
    <row r="69" spans="1:8" ht="18.600000000000001" customHeight="1" thickBot="1">
      <c r="A69" s="137"/>
      <c r="B69" s="193" t="s">
        <v>584</v>
      </c>
      <c r="C69" s="193"/>
      <c r="D69" s="191" t="s">
        <v>585</v>
      </c>
      <c r="E69" s="192"/>
      <c r="F69" s="151" t="s">
        <v>586</v>
      </c>
      <c r="G69" s="156" t="s">
        <v>587</v>
      </c>
    </row>
    <row r="70" spans="1:8" ht="10.8" thickBot="1">
      <c r="A70" s="138" t="s">
        <v>580</v>
      </c>
      <c r="B70" s="188">
        <v>4611</v>
      </c>
      <c r="C70" s="189"/>
      <c r="D70" s="188">
        <v>6530</v>
      </c>
      <c r="E70" s="189"/>
      <c r="F70" s="148">
        <v>881</v>
      </c>
      <c r="G70" s="155">
        <v>463</v>
      </c>
    </row>
    <row r="71" spans="1:8" ht="10.8" thickBot="1">
      <c r="A71" s="140" t="s">
        <v>581</v>
      </c>
      <c r="B71" s="188">
        <v>860</v>
      </c>
      <c r="C71" s="189"/>
      <c r="D71" s="188">
        <v>7050</v>
      </c>
      <c r="E71" s="189"/>
      <c r="F71" s="152">
        <v>891</v>
      </c>
      <c r="G71" s="155">
        <v>95</v>
      </c>
    </row>
    <row r="73" spans="1:8">
      <c r="A73" s="111" t="s">
        <v>588</v>
      </c>
    </row>
    <row r="74" spans="1:8">
      <c r="A74" s="109" t="s">
        <v>589</v>
      </c>
    </row>
    <row r="75" spans="1:8">
      <c r="A75" s="109" t="s">
        <v>694</v>
      </c>
    </row>
    <row r="76" spans="1:8">
      <c r="A76" s="109" t="s">
        <v>695</v>
      </c>
    </row>
    <row r="77" spans="1:8">
      <c r="A77" s="109" t="s">
        <v>696</v>
      </c>
    </row>
    <row r="79" spans="1:8" ht="14.4">
      <c r="A79" s="157" t="s">
        <v>590</v>
      </c>
      <c r="B79" s="157" t="s">
        <v>591</v>
      </c>
      <c r="C79" s="157" t="s">
        <v>592</v>
      </c>
      <c r="D79" s="158" t="s">
        <v>593</v>
      </c>
      <c r="E79" s="117"/>
      <c r="F79" s="117"/>
      <c r="G79" s="159" t="s">
        <v>653</v>
      </c>
      <c r="H79" s="159" t="s">
        <v>594</v>
      </c>
    </row>
    <row r="80" spans="1:8" ht="14.4">
      <c r="A80" s="160"/>
      <c r="B80" s="160"/>
      <c r="C80" s="160"/>
      <c r="D80" s="158"/>
      <c r="E80" s="117"/>
      <c r="F80" s="117"/>
      <c r="G80" s="159" t="s">
        <v>595</v>
      </c>
      <c r="H80" s="159" t="s">
        <v>596</v>
      </c>
    </row>
    <row r="81" spans="1:8" ht="14.4">
      <c r="A81" s="161" t="s">
        <v>597</v>
      </c>
      <c r="B81" s="161" t="s">
        <v>598</v>
      </c>
      <c r="C81" s="161" t="s">
        <v>599</v>
      </c>
      <c r="D81" s="175" t="s">
        <v>600</v>
      </c>
      <c r="E81" s="175"/>
      <c r="F81" s="175"/>
      <c r="G81" s="162">
        <v>1637800</v>
      </c>
      <c r="H81" s="162">
        <v>1637800</v>
      </c>
    </row>
    <row r="82" spans="1:8" ht="14.4">
      <c r="A82" s="161" t="s">
        <v>597</v>
      </c>
      <c r="B82" s="161" t="s">
        <v>598</v>
      </c>
      <c r="C82" s="161" t="s">
        <v>601</v>
      </c>
      <c r="D82" s="175" t="s">
        <v>654</v>
      </c>
      <c r="E82" s="175"/>
      <c r="F82" s="175"/>
      <c r="G82" s="162">
        <v>335350</v>
      </c>
      <c r="H82" s="162">
        <v>335350</v>
      </c>
    </row>
    <row r="83" spans="1:8" ht="14.4">
      <c r="A83" s="161" t="s">
        <v>608</v>
      </c>
      <c r="B83" s="161" t="s">
        <v>598</v>
      </c>
      <c r="C83" s="161" t="s">
        <v>607</v>
      </c>
      <c r="D83" s="175" t="s">
        <v>655</v>
      </c>
      <c r="E83" s="175"/>
      <c r="F83" s="175"/>
      <c r="G83" s="162">
        <v>418800</v>
      </c>
      <c r="H83" s="162">
        <v>418803</v>
      </c>
    </row>
    <row r="84" spans="1:8" ht="14.4">
      <c r="A84" s="161" t="s">
        <v>597</v>
      </c>
      <c r="B84" s="161" t="s">
        <v>602</v>
      </c>
      <c r="C84" s="161" t="s">
        <v>603</v>
      </c>
      <c r="D84" s="175" t="s">
        <v>656</v>
      </c>
      <c r="E84" s="175"/>
      <c r="F84" s="175"/>
      <c r="G84" s="162">
        <v>120000</v>
      </c>
      <c r="H84" s="162">
        <v>120000</v>
      </c>
    </row>
    <row r="85" spans="1:8" ht="14.4">
      <c r="A85" s="161" t="s">
        <v>616</v>
      </c>
      <c r="B85" s="161" t="s">
        <v>617</v>
      </c>
      <c r="C85" s="161" t="s">
        <v>618</v>
      </c>
      <c r="D85" s="175" t="s">
        <v>657</v>
      </c>
      <c r="E85" s="175"/>
      <c r="F85" s="175"/>
      <c r="G85" s="162">
        <v>35620</v>
      </c>
      <c r="H85" s="162">
        <v>35620.57</v>
      </c>
    </row>
    <row r="86" spans="1:8" ht="14.4">
      <c r="A86" s="161" t="s">
        <v>619</v>
      </c>
      <c r="B86" s="161" t="s">
        <v>617</v>
      </c>
      <c r="C86" s="161" t="s">
        <v>618</v>
      </c>
      <c r="D86" s="175" t="s">
        <v>658</v>
      </c>
      <c r="E86" s="175"/>
      <c r="F86" s="175"/>
      <c r="G86" s="162">
        <v>403700</v>
      </c>
      <c r="H86" s="162">
        <v>403699.69</v>
      </c>
    </row>
    <row r="87" spans="1:8" ht="14.4">
      <c r="A87" s="161" t="s">
        <v>620</v>
      </c>
      <c r="B87" s="161" t="s">
        <v>617</v>
      </c>
      <c r="C87" s="161" t="s">
        <v>621</v>
      </c>
      <c r="D87" s="175" t="s">
        <v>659</v>
      </c>
      <c r="E87" s="175"/>
      <c r="F87" s="175"/>
      <c r="G87" s="162">
        <v>330</v>
      </c>
      <c r="H87" s="162">
        <v>332.05</v>
      </c>
    </row>
    <row r="88" spans="1:8" ht="14.4">
      <c r="A88" s="161" t="s">
        <v>622</v>
      </c>
      <c r="B88" s="161" t="s">
        <v>617</v>
      </c>
      <c r="C88" s="161" t="s">
        <v>621</v>
      </c>
      <c r="D88" s="175" t="s">
        <v>660</v>
      </c>
      <c r="E88" s="175"/>
      <c r="F88" s="175"/>
      <c r="G88" s="162">
        <v>3770</v>
      </c>
      <c r="H88" s="162">
        <v>3763.28</v>
      </c>
    </row>
    <row r="89" spans="1:8" ht="14.4">
      <c r="A89" s="161" t="s">
        <v>661</v>
      </c>
      <c r="B89" s="161" t="s">
        <v>662</v>
      </c>
      <c r="C89" s="161" t="s">
        <v>613</v>
      </c>
      <c r="D89" s="175" t="s">
        <v>663</v>
      </c>
      <c r="E89" s="175"/>
      <c r="F89" s="175"/>
      <c r="G89" s="162">
        <v>349610</v>
      </c>
      <c r="H89" s="162">
        <v>349606.94</v>
      </c>
    </row>
    <row r="90" spans="1:8" ht="14.4">
      <c r="A90" s="161" t="s">
        <v>611</v>
      </c>
      <c r="B90" s="161" t="s">
        <v>662</v>
      </c>
      <c r="C90" s="161" t="s">
        <v>613</v>
      </c>
      <c r="D90" s="175" t="s">
        <v>664</v>
      </c>
      <c r="E90" s="175"/>
      <c r="F90" s="175"/>
      <c r="G90" s="162">
        <v>5943320</v>
      </c>
      <c r="H90" s="162">
        <v>5943318.46</v>
      </c>
    </row>
    <row r="91" spans="1:8" ht="14.4">
      <c r="A91" s="161" t="s">
        <v>597</v>
      </c>
      <c r="B91" s="161" t="s">
        <v>604</v>
      </c>
      <c r="C91" s="161" t="s">
        <v>603</v>
      </c>
      <c r="D91" s="175" t="s">
        <v>665</v>
      </c>
      <c r="E91" s="175"/>
      <c r="F91" s="175"/>
      <c r="G91" s="162">
        <v>72040</v>
      </c>
      <c r="H91" s="162">
        <v>72044.960000000006</v>
      </c>
    </row>
    <row r="92" spans="1:8" ht="14.4">
      <c r="A92" s="161" t="s">
        <v>614</v>
      </c>
      <c r="B92" s="161" t="s">
        <v>615</v>
      </c>
      <c r="C92" s="161" t="s">
        <v>607</v>
      </c>
      <c r="D92" s="175" t="s">
        <v>666</v>
      </c>
      <c r="E92" s="175"/>
      <c r="F92" s="175"/>
      <c r="G92" s="162">
        <v>408000</v>
      </c>
      <c r="H92" s="162">
        <v>408000</v>
      </c>
    </row>
    <row r="93" spans="1:8" ht="14.4">
      <c r="A93" s="161" t="s">
        <v>611</v>
      </c>
      <c r="B93" s="161" t="s">
        <v>612</v>
      </c>
      <c r="C93" s="161" t="s">
        <v>613</v>
      </c>
      <c r="D93" s="175" t="s">
        <v>667</v>
      </c>
      <c r="E93" s="175"/>
      <c r="F93" s="175"/>
      <c r="G93" s="162">
        <v>3620</v>
      </c>
      <c r="H93" s="162">
        <v>3620.14</v>
      </c>
    </row>
    <row r="94" spans="1:8" ht="14.4">
      <c r="A94" s="161" t="s">
        <v>623</v>
      </c>
      <c r="B94" s="161" t="s">
        <v>612</v>
      </c>
      <c r="C94" s="161" t="s">
        <v>624</v>
      </c>
      <c r="D94" s="175" t="s">
        <v>668</v>
      </c>
      <c r="E94" s="175"/>
      <c r="F94" s="175"/>
      <c r="G94" s="162">
        <v>210</v>
      </c>
      <c r="H94" s="162">
        <v>212.94</v>
      </c>
    </row>
    <row r="95" spans="1:8" ht="14.4">
      <c r="A95" s="161" t="s">
        <v>597</v>
      </c>
      <c r="B95" s="161" t="s">
        <v>669</v>
      </c>
      <c r="C95" s="161" t="s">
        <v>603</v>
      </c>
      <c r="D95" s="175" t="s">
        <v>670</v>
      </c>
      <c r="E95" s="175"/>
      <c r="F95" s="175"/>
      <c r="G95" s="162">
        <v>170000</v>
      </c>
      <c r="H95" s="162">
        <v>170000</v>
      </c>
    </row>
    <row r="96" spans="1:8" ht="14.4">
      <c r="A96" s="161" t="s">
        <v>609</v>
      </c>
      <c r="B96" s="161" t="s">
        <v>610</v>
      </c>
      <c r="C96" s="161" t="s">
        <v>607</v>
      </c>
      <c r="D96" s="175" t="s">
        <v>671</v>
      </c>
      <c r="E96" s="175"/>
      <c r="F96" s="175"/>
      <c r="G96" s="162">
        <v>160000</v>
      </c>
      <c r="H96" s="162">
        <v>160000</v>
      </c>
    </row>
    <row r="97" spans="1:12" ht="14.4">
      <c r="A97" s="161" t="s">
        <v>597</v>
      </c>
      <c r="B97" s="161" t="s">
        <v>605</v>
      </c>
      <c r="C97" s="161" t="s">
        <v>603</v>
      </c>
      <c r="D97" s="175" t="s">
        <v>672</v>
      </c>
      <c r="E97" s="175"/>
      <c r="F97" s="175"/>
      <c r="G97" s="162">
        <v>90000</v>
      </c>
      <c r="H97" s="162">
        <v>90000</v>
      </c>
    </row>
    <row r="98" spans="1:12" ht="14.4">
      <c r="A98" s="161" t="s">
        <v>597</v>
      </c>
      <c r="B98" s="161" t="s">
        <v>606</v>
      </c>
      <c r="C98" s="161" t="s">
        <v>603</v>
      </c>
      <c r="D98" s="175" t="s">
        <v>673</v>
      </c>
      <c r="E98" s="175"/>
      <c r="F98" s="175"/>
      <c r="G98" s="162">
        <v>27100</v>
      </c>
      <c r="H98" s="162">
        <v>27100</v>
      </c>
    </row>
    <row r="99" spans="1:12" ht="14.4">
      <c r="A99" s="161" t="s">
        <v>674</v>
      </c>
      <c r="B99" s="161" t="s">
        <v>675</v>
      </c>
      <c r="C99" s="161" t="s">
        <v>613</v>
      </c>
      <c r="D99" s="175" t="s">
        <v>676</v>
      </c>
      <c r="E99" s="175"/>
      <c r="F99" s="175"/>
      <c r="G99" s="162">
        <v>54210</v>
      </c>
      <c r="H99" s="162">
        <v>54210.05</v>
      </c>
    </row>
    <row r="100" spans="1:12" ht="14.4">
      <c r="A100" s="161" t="s">
        <v>677</v>
      </c>
      <c r="B100" s="161" t="s">
        <v>675</v>
      </c>
      <c r="C100" s="161" t="s">
        <v>678</v>
      </c>
      <c r="D100" s="175" t="s">
        <v>679</v>
      </c>
      <c r="E100" s="175"/>
      <c r="F100" s="175"/>
      <c r="G100" s="162">
        <v>913780</v>
      </c>
      <c r="H100" s="162">
        <v>913784.69</v>
      </c>
    </row>
    <row r="101" spans="1:12" ht="14.4">
      <c r="A101" s="161" t="s">
        <v>680</v>
      </c>
      <c r="B101" s="161" t="s">
        <v>681</v>
      </c>
      <c r="C101" s="161" t="s">
        <v>625</v>
      </c>
      <c r="D101" s="175" t="s">
        <v>682</v>
      </c>
      <c r="E101" s="175"/>
      <c r="F101" s="175"/>
      <c r="G101" s="162">
        <v>47500</v>
      </c>
      <c r="H101" s="162">
        <v>47500</v>
      </c>
    </row>
    <row r="102" spans="1:12" ht="14.4">
      <c r="A102" s="161" t="s">
        <v>683</v>
      </c>
      <c r="B102" s="161" t="s">
        <v>684</v>
      </c>
      <c r="C102" s="161" t="s">
        <v>625</v>
      </c>
      <c r="D102" s="175" t="s">
        <v>685</v>
      </c>
      <c r="E102" s="175"/>
      <c r="F102" s="175"/>
      <c r="G102" s="162">
        <v>83000</v>
      </c>
      <c r="H102" s="162">
        <v>83000</v>
      </c>
    </row>
    <row r="103" spans="1:12" ht="14.4">
      <c r="A103" s="176" t="s">
        <v>686</v>
      </c>
      <c r="B103" s="176"/>
      <c r="C103" s="176"/>
      <c r="D103" s="176"/>
      <c r="G103" s="5">
        <f>SUM(G81:G102)</f>
        <v>11277760</v>
      </c>
      <c r="H103" s="5">
        <f>SUM(H81:H102)</f>
        <v>11277766.77</v>
      </c>
    </row>
    <row r="104" spans="1:12">
      <c r="A104" s="111"/>
      <c r="B104" s="111"/>
      <c r="C104" s="111"/>
      <c r="D104" s="111"/>
      <c r="E104" s="146"/>
      <c r="F104" s="147"/>
      <c r="G104" s="147"/>
    </row>
    <row r="105" spans="1:12">
      <c r="A105" s="145" t="s">
        <v>687</v>
      </c>
    </row>
    <row r="106" spans="1:12">
      <c r="L106" s="109" t="s">
        <v>626</v>
      </c>
    </row>
    <row r="107" spans="1:12">
      <c r="D107" s="194" t="s">
        <v>627</v>
      </c>
      <c r="E107" s="194"/>
      <c r="F107" s="123">
        <v>650000</v>
      </c>
    </row>
    <row r="108" spans="1:12">
      <c r="D108" s="194" t="s">
        <v>628</v>
      </c>
      <c r="E108" s="194"/>
      <c r="F108" s="123">
        <v>2650000</v>
      </c>
    </row>
    <row r="109" spans="1:12">
      <c r="D109" s="117" t="s">
        <v>629</v>
      </c>
      <c r="E109" s="117"/>
      <c r="F109" s="123">
        <v>657600</v>
      </c>
    </row>
    <row r="110" spans="1:12">
      <c r="D110" s="117" t="s">
        <v>630</v>
      </c>
      <c r="E110" s="117"/>
      <c r="F110" s="123">
        <v>66500</v>
      </c>
    </row>
    <row r="111" spans="1:12">
      <c r="D111" s="117" t="s">
        <v>631</v>
      </c>
      <c r="E111" s="117"/>
      <c r="F111" s="123">
        <v>347943</v>
      </c>
    </row>
    <row r="113" spans="1:7">
      <c r="A113" s="184" t="s">
        <v>652</v>
      </c>
      <c r="B113" s="185"/>
      <c r="C113" s="185"/>
      <c r="D113" s="185"/>
      <c r="E113" s="185"/>
      <c r="F113" s="185"/>
      <c r="G113" s="185"/>
    </row>
    <row r="114" spans="1:7">
      <c r="A114" s="182" t="s">
        <v>626</v>
      </c>
      <c r="B114" s="182"/>
      <c r="C114" s="182"/>
      <c r="D114" s="182"/>
      <c r="E114" s="182"/>
      <c r="F114" s="182"/>
      <c r="G114" s="182"/>
    </row>
    <row r="115" spans="1:7" s="163" customFormat="1">
      <c r="A115" s="163" t="s">
        <v>689</v>
      </c>
    </row>
    <row r="116" spans="1:7" ht="14.4" customHeight="1">
      <c r="A116" s="109" t="s">
        <v>690</v>
      </c>
    </row>
    <row r="117" spans="1:7">
      <c r="A117" s="109" t="s">
        <v>632</v>
      </c>
    </row>
    <row r="118" spans="1:7">
      <c r="A118" s="109" t="s">
        <v>633</v>
      </c>
    </row>
    <row r="119" spans="1:7">
      <c r="A119" s="109" t="s">
        <v>688</v>
      </c>
    </row>
    <row r="121" spans="1:7">
      <c r="A121" s="185" t="s">
        <v>651</v>
      </c>
      <c r="B121" s="185"/>
      <c r="C121" s="185"/>
      <c r="D121" s="185"/>
      <c r="E121" s="185"/>
      <c r="F121" s="185"/>
      <c r="G121" s="185"/>
    </row>
    <row r="122" spans="1:7">
      <c r="A122" s="185" t="s">
        <v>634</v>
      </c>
      <c r="B122" s="185"/>
      <c r="C122" s="185"/>
      <c r="D122" s="185"/>
      <c r="E122" s="185"/>
      <c r="F122" s="185"/>
      <c r="G122" s="185"/>
    </row>
  </sheetData>
  <mergeCells count="61">
    <mergeCell ref="A114:G114"/>
    <mergeCell ref="A121:G121"/>
    <mergeCell ref="A122:G122"/>
    <mergeCell ref="D107:E107"/>
    <mergeCell ref="D108:E108"/>
    <mergeCell ref="A113:G113"/>
    <mergeCell ref="B71:C71"/>
    <mergeCell ref="D71:E71"/>
    <mergeCell ref="D94:F94"/>
    <mergeCell ref="D95:F95"/>
    <mergeCell ref="D96:F96"/>
    <mergeCell ref="D91:F91"/>
    <mergeCell ref="D92:F92"/>
    <mergeCell ref="D93:F93"/>
    <mergeCell ref="D81:F81"/>
    <mergeCell ref="D82:F82"/>
    <mergeCell ref="D83:F83"/>
    <mergeCell ref="D84:F84"/>
    <mergeCell ref="D85:F85"/>
    <mergeCell ref="A66:G66"/>
    <mergeCell ref="A68:G68"/>
    <mergeCell ref="B69:C69"/>
    <mergeCell ref="D69:E69"/>
    <mergeCell ref="B70:C70"/>
    <mergeCell ref="D70:E70"/>
    <mergeCell ref="A51:G51"/>
    <mergeCell ref="B53:C53"/>
    <mergeCell ref="B54:C54"/>
    <mergeCell ref="B64:C64"/>
    <mergeCell ref="D64:E64"/>
    <mergeCell ref="B55:C55"/>
    <mergeCell ref="B56:C56"/>
    <mergeCell ref="A57:G57"/>
    <mergeCell ref="A59:G59"/>
    <mergeCell ref="A61:G61"/>
    <mergeCell ref="B62:C62"/>
    <mergeCell ref="D62:E62"/>
    <mergeCell ref="B63:C63"/>
    <mergeCell ref="D63:E63"/>
    <mergeCell ref="A30:G30"/>
    <mergeCell ref="A32:G32"/>
    <mergeCell ref="A35:G35"/>
    <mergeCell ref="A36:G36"/>
    <mergeCell ref="A37:G37"/>
    <mergeCell ref="A25:G25"/>
    <mergeCell ref="A26:G26"/>
    <mergeCell ref="A27:G27"/>
    <mergeCell ref="A28:G28"/>
    <mergeCell ref="A29:G29"/>
    <mergeCell ref="D97:F97"/>
    <mergeCell ref="D98:F98"/>
    <mergeCell ref="D86:F86"/>
    <mergeCell ref="D87:F87"/>
    <mergeCell ref="D88:F88"/>
    <mergeCell ref="D89:F89"/>
    <mergeCell ref="D90:F90"/>
    <mergeCell ref="D99:F99"/>
    <mergeCell ref="D100:F100"/>
    <mergeCell ref="D101:F101"/>
    <mergeCell ref="D102:F102"/>
    <mergeCell ref="A103:D10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4"/>
  <sheetViews>
    <sheetView topLeftCell="A96" workbookViewId="0">
      <selection activeCell="M82" sqref="M82"/>
    </sheetView>
  </sheetViews>
  <sheetFormatPr defaultRowHeight="13.2"/>
  <cols>
    <col min="1" max="1" width="5.109375" style="6" customWidth="1"/>
    <col min="2" max="2" width="4.77734375" style="6" customWidth="1"/>
    <col min="3" max="3" width="41.21875" style="6" customWidth="1"/>
    <col min="4" max="4" width="9.77734375" style="6" customWidth="1"/>
    <col min="5" max="5" width="10.109375" style="6" customWidth="1"/>
    <col min="6" max="6" width="11" style="6" customWidth="1"/>
    <col min="7" max="7" width="6.6640625" style="6" customWidth="1"/>
    <col min="8" max="8" width="1.44140625" style="6" customWidth="1"/>
    <col min="9" max="9" width="9.88671875" style="6" customWidth="1"/>
    <col min="10" max="10" width="10.5546875" style="6" customWidth="1"/>
    <col min="11" max="11" width="10.88671875" style="6" customWidth="1"/>
    <col min="12" max="12" width="7" style="6" customWidth="1"/>
    <col min="13" max="13" width="13" style="6" customWidth="1"/>
    <col min="14" max="14" width="13.5546875" style="6" customWidth="1"/>
    <col min="15" max="16384" width="8.88671875" style="6"/>
  </cols>
  <sheetData>
    <row r="1" spans="1:16" ht="17.25" customHeight="1">
      <c r="B1" s="7"/>
      <c r="C1" s="195" t="s">
        <v>415</v>
      </c>
      <c r="D1" s="195"/>
      <c r="E1" s="195"/>
      <c r="F1" s="195"/>
      <c r="G1" s="195"/>
      <c r="H1" s="195"/>
      <c r="I1" s="195"/>
      <c r="J1" s="195"/>
      <c r="K1" s="195"/>
      <c r="L1" s="196"/>
      <c r="M1" s="8"/>
    </row>
    <row r="2" spans="1:16" ht="6.75" customHeight="1">
      <c r="C2" s="9"/>
      <c r="D2" s="9"/>
      <c r="E2" s="9"/>
      <c r="F2" s="9"/>
      <c r="G2" s="9"/>
      <c r="H2" s="9"/>
      <c r="I2" s="9"/>
      <c r="J2" s="9"/>
      <c r="K2" s="9"/>
      <c r="L2" s="9"/>
      <c r="M2" s="8"/>
    </row>
    <row r="3" spans="1:16" ht="16.2" thickBot="1">
      <c r="C3" s="8"/>
      <c r="D3" s="10"/>
      <c r="E3" s="10"/>
      <c r="F3" s="10"/>
      <c r="G3" s="10"/>
      <c r="H3" s="10"/>
      <c r="I3" s="10"/>
      <c r="J3" s="10"/>
      <c r="K3" s="10"/>
      <c r="L3" s="11" t="s">
        <v>416</v>
      </c>
      <c r="M3" s="8"/>
    </row>
    <row r="4" spans="1:16" ht="33" customHeight="1" thickBot="1">
      <c r="A4" s="12" t="s">
        <v>417</v>
      </c>
      <c r="B4" s="13" t="s">
        <v>407</v>
      </c>
      <c r="C4" s="14" t="s">
        <v>418</v>
      </c>
      <c r="D4" s="14" t="s">
        <v>419</v>
      </c>
      <c r="E4" s="14" t="s">
        <v>420</v>
      </c>
      <c r="F4" s="14" t="s">
        <v>421</v>
      </c>
      <c r="G4" s="15" t="s">
        <v>422</v>
      </c>
      <c r="H4" s="14"/>
      <c r="I4" s="14" t="s">
        <v>423</v>
      </c>
      <c r="J4" s="14" t="s">
        <v>424</v>
      </c>
      <c r="K4" s="14" t="s">
        <v>421</v>
      </c>
      <c r="L4" s="16" t="s">
        <v>422</v>
      </c>
      <c r="M4" s="8"/>
    </row>
    <row r="5" spans="1:16" ht="15.6">
      <c r="A5" s="17"/>
      <c r="B5" s="18"/>
      <c r="C5" s="19" t="s">
        <v>425</v>
      </c>
      <c r="D5" s="20">
        <f>SUM(D6:D12)</f>
        <v>21950</v>
      </c>
      <c r="E5" s="20">
        <f>SUM(E6:E12)</f>
        <v>22599.37</v>
      </c>
      <c r="F5" s="20">
        <f>SUM(F6:F12)</f>
        <v>23281.289999999997</v>
      </c>
      <c r="G5" s="21">
        <f>F5/E5*100</f>
        <v>103.01742924692148</v>
      </c>
      <c r="H5" s="22"/>
      <c r="I5" s="22"/>
      <c r="J5" s="22"/>
      <c r="K5" s="22"/>
      <c r="L5" s="23"/>
      <c r="M5" s="24"/>
      <c r="N5" s="25"/>
      <c r="O5" s="25"/>
      <c r="P5" s="26"/>
    </row>
    <row r="6" spans="1:16" ht="15.6">
      <c r="A6" s="27"/>
      <c r="B6" s="28">
        <v>1111</v>
      </c>
      <c r="C6" s="29" t="s">
        <v>426</v>
      </c>
      <c r="D6" s="30">
        <v>4640</v>
      </c>
      <c r="E6" s="30">
        <v>4640</v>
      </c>
      <c r="F6" s="30">
        <v>4888.91</v>
      </c>
      <c r="G6" s="31">
        <f t="shared" ref="G6:G68" si="0">F6/E6*100</f>
        <v>105.36443965517242</v>
      </c>
      <c r="H6" s="32"/>
      <c r="I6" s="32"/>
      <c r="J6" s="32"/>
      <c r="K6" s="32"/>
      <c r="L6" s="33"/>
      <c r="M6" s="34"/>
      <c r="N6" s="26"/>
      <c r="O6" s="26"/>
      <c r="P6" s="26"/>
    </row>
    <row r="7" spans="1:16" ht="15.6">
      <c r="A7" s="27"/>
      <c r="B7" s="28">
        <v>1112</v>
      </c>
      <c r="C7" s="29" t="s">
        <v>427</v>
      </c>
      <c r="D7" s="35">
        <v>100</v>
      </c>
      <c r="E7" s="35">
        <v>270</v>
      </c>
      <c r="F7" s="35">
        <v>291.08</v>
      </c>
      <c r="G7" s="31">
        <f t="shared" si="0"/>
        <v>107.8074074074074</v>
      </c>
      <c r="H7" s="32"/>
      <c r="I7" s="32"/>
      <c r="J7" s="32"/>
      <c r="K7" s="32"/>
      <c r="L7" s="33"/>
      <c r="M7" s="34"/>
      <c r="N7" s="26"/>
      <c r="O7" s="26"/>
      <c r="P7" s="26"/>
    </row>
    <row r="8" spans="1:16" ht="15.6">
      <c r="A8" s="27"/>
      <c r="B8" s="28">
        <v>1113</v>
      </c>
      <c r="C8" s="29" t="s">
        <v>428</v>
      </c>
      <c r="D8" s="35">
        <v>480</v>
      </c>
      <c r="E8" s="35">
        <v>480</v>
      </c>
      <c r="F8" s="35">
        <v>539.5</v>
      </c>
      <c r="G8" s="31">
        <f t="shared" si="0"/>
        <v>112.39583333333334</v>
      </c>
      <c r="H8" s="32"/>
      <c r="I8" s="32"/>
      <c r="J8" s="32"/>
      <c r="K8" s="32"/>
      <c r="L8" s="33"/>
      <c r="M8" s="34"/>
      <c r="N8" s="26"/>
      <c r="O8" s="26"/>
      <c r="P8" s="26"/>
    </row>
    <row r="9" spans="1:16" ht="15.6">
      <c r="A9" s="27"/>
      <c r="B9" s="28">
        <v>1122</v>
      </c>
      <c r="C9" s="29" t="s">
        <v>429</v>
      </c>
      <c r="D9" s="35">
        <v>4350</v>
      </c>
      <c r="E9" s="35">
        <v>4350</v>
      </c>
      <c r="F9" s="35">
        <v>5150.74</v>
      </c>
      <c r="G9" s="31">
        <f t="shared" si="0"/>
        <v>118.407816091954</v>
      </c>
      <c r="H9" s="32"/>
      <c r="I9" s="32"/>
      <c r="J9" s="32"/>
      <c r="K9" s="32"/>
      <c r="L9" s="33"/>
      <c r="M9" s="34"/>
      <c r="N9" s="26"/>
      <c r="O9" s="26"/>
      <c r="P9" s="26"/>
    </row>
    <row r="10" spans="1:16" ht="15.6">
      <c r="A10" s="27"/>
      <c r="B10" s="28">
        <v>1122</v>
      </c>
      <c r="C10" s="29" t="s">
        <v>430</v>
      </c>
      <c r="D10" s="35">
        <v>1000</v>
      </c>
      <c r="E10" s="35">
        <v>1156.1500000000001</v>
      </c>
      <c r="F10" s="35">
        <v>1156.1500000000001</v>
      </c>
      <c r="G10" s="36">
        <f t="shared" si="0"/>
        <v>100</v>
      </c>
      <c r="H10" s="32"/>
      <c r="I10" s="32"/>
      <c r="J10" s="32"/>
      <c r="K10" s="32"/>
      <c r="L10" s="33"/>
      <c r="M10" s="34"/>
      <c r="N10" s="26"/>
      <c r="O10" s="26"/>
      <c r="P10" s="26"/>
    </row>
    <row r="11" spans="1:16" ht="15.6">
      <c r="A11" s="27"/>
      <c r="B11" s="28">
        <v>1211</v>
      </c>
      <c r="C11" s="29" t="s">
        <v>431</v>
      </c>
      <c r="D11" s="35">
        <v>10000</v>
      </c>
      <c r="E11" s="35">
        <v>10323.219999999999</v>
      </c>
      <c r="F11" s="35">
        <v>9919.11</v>
      </c>
      <c r="G11" s="31">
        <f t="shared" si="0"/>
        <v>96.085426833875488</v>
      </c>
      <c r="H11" s="32"/>
      <c r="I11" s="32"/>
      <c r="J11" s="32"/>
      <c r="K11" s="32"/>
      <c r="L11" s="33"/>
      <c r="M11" s="34"/>
      <c r="N11" s="26"/>
      <c r="O11" s="26"/>
      <c r="P11" s="26"/>
    </row>
    <row r="12" spans="1:16" ht="15.6">
      <c r="A12" s="27"/>
      <c r="B12" s="28">
        <v>1511</v>
      </c>
      <c r="C12" s="29" t="s">
        <v>432</v>
      </c>
      <c r="D12" s="35">
        <v>1380</v>
      </c>
      <c r="E12" s="35">
        <v>1380</v>
      </c>
      <c r="F12" s="35">
        <v>1335.8</v>
      </c>
      <c r="G12" s="31">
        <f t="shared" si="0"/>
        <v>96.79710144927536</v>
      </c>
      <c r="H12" s="32"/>
      <c r="I12" s="32"/>
      <c r="J12" s="32"/>
      <c r="K12" s="32"/>
      <c r="L12" s="33"/>
      <c r="M12" s="24"/>
      <c r="N12" s="26"/>
      <c r="O12" s="26"/>
      <c r="P12" s="26"/>
    </row>
    <row r="13" spans="1:16" ht="15.6">
      <c r="A13" s="27"/>
      <c r="B13" s="28"/>
      <c r="C13" s="37" t="s">
        <v>433</v>
      </c>
      <c r="D13" s="38">
        <f>SUM(D14:D23)</f>
        <v>2333.5</v>
      </c>
      <c r="E13" s="38">
        <f>SUM(E14:E23)</f>
        <v>2414</v>
      </c>
      <c r="F13" s="38">
        <f>SUM(F14:F23)</f>
        <v>2513.63</v>
      </c>
      <c r="G13" s="39">
        <f t="shared" si="0"/>
        <v>104.12717481358742</v>
      </c>
      <c r="H13" s="32"/>
      <c r="I13" s="32"/>
      <c r="J13" s="32"/>
      <c r="K13" s="32"/>
      <c r="L13" s="33"/>
      <c r="M13" s="24"/>
      <c r="N13" s="26"/>
      <c r="O13" s="26"/>
      <c r="P13" s="26"/>
    </row>
    <row r="14" spans="1:16" ht="15.6">
      <c r="A14" s="27"/>
      <c r="B14" s="28">
        <v>1334</v>
      </c>
      <c r="C14" s="29" t="s">
        <v>434</v>
      </c>
      <c r="D14" s="35">
        <v>1</v>
      </c>
      <c r="E14" s="35">
        <v>1</v>
      </c>
      <c r="F14" s="35">
        <v>0</v>
      </c>
      <c r="G14" s="31">
        <f t="shared" si="0"/>
        <v>0</v>
      </c>
      <c r="H14" s="32"/>
      <c r="I14" s="32"/>
      <c r="J14" s="32"/>
      <c r="K14" s="32"/>
      <c r="L14" s="33"/>
      <c r="M14" s="34"/>
      <c r="N14" s="26"/>
      <c r="O14" s="26"/>
      <c r="P14" s="26"/>
    </row>
    <row r="15" spans="1:16" ht="15.6">
      <c r="A15" s="27"/>
      <c r="B15" s="28">
        <v>1335</v>
      </c>
      <c r="C15" s="32" t="s">
        <v>435</v>
      </c>
      <c r="D15" s="35"/>
      <c r="E15" s="35">
        <v>0.5</v>
      </c>
      <c r="F15" s="35">
        <v>0.39</v>
      </c>
      <c r="G15" s="31">
        <f t="shared" si="0"/>
        <v>78</v>
      </c>
      <c r="H15" s="32"/>
      <c r="I15" s="32"/>
      <c r="J15" s="32"/>
      <c r="K15" s="32"/>
      <c r="L15" s="33"/>
      <c r="M15" s="34"/>
      <c r="N15" s="26"/>
      <c r="O15" s="26"/>
      <c r="P15" s="26"/>
    </row>
    <row r="16" spans="1:16" ht="15.6">
      <c r="A16" s="27"/>
      <c r="B16" s="28">
        <v>1340</v>
      </c>
      <c r="C16" s="29" t="s">
        <v>436</v>
      </c>
      <c r="D16" s="35">
        <v>1140</v>
      </c>
      <c r="E16" s="35">
        <v>1140</v>
      </c>
      <c r="F16" s="35">
        <v>1201.82</v>
      </c>
      <c r="G16" s="31">
        <f t="shared" si="0"/>
        <v>105.42280701754385</v>
      </c>
      <c r="H16" s="32"/>
      <c r="I16" s="32"/>
      <c r="J16" s="32"/>
      <c r="K16" s="32"/>
      <c r="L16" s="33"/>
      <c r="M16" s="34"/>
      <c r="N16" s="26"/>
      <c r="O16" s="26"/>
      <c r="P16" s="26"/>
    </row>
    <row r="17" spans="1:16" ht="15.6">
      <c r="A17" s="27"/>
      <c r="B17" s="28">
        <v>1341</v>
      </c>
      <c r="C17" s="29" t="s">
        <v>437</v>
      </c>
      <c r="D17" s="35">
        <v>102</v>
      </c>
      <c r="E17" s="35">
        <v>102</v>
      </c>
      <c r="F17" s="35">
        <v>104.03</v>
      </c>
      <c r="G17" s="31">
        <f t="shared" si="0"/>
        <v>101.99019607843138</v>
      </c>
      <c r="H17" s="32"/>
      <c r="I17" s="32"/>
      <c r="J17" s="32"/>
      <c r="K17" s="32"/>
      <c r="L17" s="33"/>
      <c r="M17" s="34"/>
      <c r="N17" s="26"/>
      <c r="O17" s="26"/>
      <c r="P17" s="26"/>
    </row>
    <row r="18" spans="1:16" ht="15.6">
      <c r="A18" s="27"/>
      <c r="B18" s="28">
        <v>1342</v>
      </c>
      <c r="C18" s="29" t="s">
        <v>438</v>
      </c>
      <c r="D18" s="35">
        <v>54</v>
      </c>
      <c r="E18" s="35">
        <v>54</v>
      </c>
      <c r="F18" s="35">
        <v>74.290000000000006</v>
      </c>
      <c r="G18" s="31">
        <f t="shared" si="0"/>
        <v>137.5740740740741</v>
      </c>
      <c r="H18" s="32"/>
      <c r="I18" s="32"/>
      <c r="J18" s="32"/>
      <c r="K18" s="32"/>
      <c r="L18" s="33"/>
      <c r="M18" s="34"/>
      <c r="N18" s="26"/>
      <c r="O18" s="26"/>
      <c r="P18" s="26"/>
    </row>
    <row r="19" spans="1:16" ht="15.6">
      <c r="A19" s="27"/>
      <c r="B19" s="28">
        <v>1343</v>
      </c>
      <c r="C19" s="29" t="s">
        <v>439</v>
      </c>
      <c r="D19" s="35">
        <v>145</v>
      </c>
      <c r="E19" s="35">
        <v>145</v>
      </c>
      <c r="F19" s="35">
        <v>134.76</v>
      </c>
      <c r="G19" s="31">
        <f t="shared" si="0"/>
        <v>92.937931034482759</v>
      </c>
      <c r="H19" s="32"/>
      <c r="I19" s="32"/>
      <c r="J19" s="32"/>
      <c r="K19" s="32"/>
      <c r="L19" s="33"/>
      <c r="M19" s="34"/>
      <c r="N19" s="26"/>
      <c r="O19" s="26"/>
      <c r="P19" s="26"/>
    </row>
    <row r="20" spans="1:16" ht="15.6">
      <c r="A20" s="27"/>
      <c r="B20" s="28">
        <v>1345</v>
      </c>
      <c r="C20" s="29" t="s">
        <v>440</v>
      </c>
      <c r="D20" s="35">
        <v>20</v>
      </c>
      <c r="E20" s="35">
        <v>20</v>
      </c>
      <c r="F20" s="35">
        <v>28.87</v>
      </c>
      <c r="G20" s="31">
        <f t="shared" si="0"/>
        <v>144.35</v>
      </c>
      <c r="H20" s="32"/>
      <c r="I20" s="32"/>
      <c r="J20" s="32"/>
      <c r="K20" s="32"/>
      <c r="L20" s="33"/>
      <c r="M20" s="34"/>
      <c r="N20" s="26"/>
      <c r="O20" s="26"/>
      <c r="P20" s="26"/>
    </row>
    <row r="21" spans="1:16" ht="15.6">
      <c r="A21" s="27"/>
      <c r="B21" s="28">
        <v>1351</v>
      </c>
      <c r="C21" s="28" t="s">
        <v>441</v>
      </c>
      <c r="D21" s="35">
        <v>100</v>
      </c>
      <c r="E21" s="35">
        <v>100</v>
      </c>
      <c r="F21" s="35">
        <v>79.81</v>
      </c>
      <c r="G21" s="31">
        <f t="shared" si="0"/>
        <v>79.81</v>
      </c>
      <c r="H21" s="32"/>
      <c r="I21" s="32"/>
      <c r="J21" s="32"/>
      <c r="K21" s="32"/>
      <c r="L21" s="33"/>
      <c r="M21" s="34"/>
      <c r="N21" s="26"/>
      <c r="O21" s="26"/>
      <c r="P21" s="26"/>
    </row>
    <row r="22" spans="1:16" ht="15.6">
      <c r="A22" s="27"/>
      <c r="B22" s="28">
        <v>1355</v>
      </c>
      <c r="C22" s="28" t="s">
        <v>442</v>
      </c>
      <c r="D22" s="35">
        <v>460</v>
      </c>
      <c r="E22" s="35">
        <v>460</v>
      </c>
      <c r="F22" s="35">
        <v>453.74</v>
      </c>
      <c r="G22" s="31">
        <f t="shared" si="0"/>
        <v>98.639130434782601</v>
      </c>
      <c r="H22" s="32"/>
      <c r="I22" s="32"/>
      <c r="J22" s="32"/>
      <c r="K22" s="32"/>
      <c r="L22" s="33"/>
      <c r="M22" s="34"/>
      <c r="N22" s="26"/>
      <c r="O22" s="26"/>
      <c r="P22" s="26"/>
    </row>
    <row r="23" spans="1:16" ht="15.6">
      <c r="A23" s="27"/>
      <c r="B23" s="28">
        <v>1361</v>
      </c>
      <c r="C23" s="29" t="s">
        <v>443</v>
      </c>
      <c r="D23" s="35">
        <v>311.5</v>
      </c>
      <c r="E23" s="35">
        <v>391.5</v>
      </c>
      <c r="F23" s="35">
        <v>435.92</v>
      </c>
      <c r="G23" s="31">
        <f t="shared" si="0"/>
        <v>111.34610472541509</v>
      </c>
      <c r="H23" s="32"/>
      <c r="I23" s="32"/>
      <c r="J23" s="32"/>
      <c r="K23" s="32"/>
      <c r="L23" s="33"/>
      <c r="M23" s="34"/>
      <c r="N23" s="26"/>
      <c r="O23" s="26"/>
      <c r="P23" s="26"/>
    </row>
    <row r="24" spans="1:16" ht="15.6">
      <c r="A24" s="27"/>
      <c r="B24" s="28"/>
      <c r="C24" s="37" t="s">
        <v>444</v>
      </c>
      <c r="D24" s="38">
        <f>SUM(D25:D25)</f>
        <v>44.16</v>
      </c>
      <c r="E24" s="38">
        <f>SUM(E25:E25)</f>
        <v>44.16</v>
      </c>
      <c r="F24" s="38">
        <f>SUM(F25:F25)</f>
        <v>44.16</v>
      </c>
      <c r="G24" s="39">
        <f t="shared" si="0"/>
        <v>100</v>
      </c>
      <c r="H24" s="32"/>
      <c r="I24" s="32"/>
      <c r="J24" s="32"/>
      <c r="K24" s="32"/>
      <c r="L24" s="33"/>
      <c r="M24" s="24"/>
      <c r="N24" s="26"/>
      <c r="O24" s="26"/>
      <c r="P24" s="26"/>
    </row>
    <row r="25" spans="1:16" ht="15.6">
      <c r="A25" s="27"/>
      <c r="B25" s="40" t="s">
        <v>445</v>
      </c>
      <c r="C25" s="41" t="s">
        <v>446</v>
      </c>
      <c r="D25" s="42">
        <v>44.16</v>
      </c>
      <c r="E25" s="42">
        <v>44.16</v>
      </c>
      <c r="F25" s="42">
        <v>44.16</v>
      </c>
      <c r="G25" s="31">
        <f t="shared" si="0"/>
        <v>100</v>
      </c>
      <c r="H25" s="32"/>
      <c r="I25" s="32"/>
      <c r="J25" s="32"/>
      <c r="K25" s="32"/>
      <c r="L25" s="33"/>
      <c r="M25" s="34"/>
      <c r="N25" s="26"/>
      <c r="O25" s="26"/>
      <c r="P25" s="26"/>
    </row>
    <row r="26" spans="1:16" ht="15.6">
      <c r="A26" s="27"/>
      <c r="B26" s="28"/>
      <c r="C26" s="37" t="s">
        <v>447</v>
      </c>
      <c r="D26" s="38">
        <f>SUM(D28:D34)</f>
        <v>2132.7199999999998</v>
      </c>
      <c r="E26" s="38">
        <f>SUM(E27:E38)</f>
        <v>43924.509999999995</v>
      </c>
      <c r="F26" s="38">
        <f>SUM(F27:F38)</f>
        <v>43923.49</v>
      </c>
      <c r="G26" s="39">
        <f t="shared" si="0"/>
        <v>99.997677834083987</v>
      </c>
      <c r="H26" s="32"/>
      <c r="I26" s="32"/>
      <c r="J26" s="32"/>
      <c r="K26" s="32"/>
      <c r="L26" s="33"/>
      <c r="M26" s="34"/>
      <c r="N26" s="26"/>
      <c r="O26" s="26"/>
      <c r="P26" s="26"/>
    </row>
    <row r="27" spans="1:16" ht="15.6">
      <c r="A27" s="27"/>
      <c r="B27" s="28">
        <v>4111</v>
      </c>
      <c r="C27" s="29" t="s">
        <v>448</v>
      </c>
      <c r="D27" s="38"/>
      <c r="E27" s="35">
        <v>130.5</v>
      </c>
      <c r="F27" s="35">
        <v>130.5</v>
      </c>
      <c r="G27" s="31">
        <f t="shared" si="0"/>
        <v>100</v>
      </c>
      <c r="H27" s="32"/>
      <c r="I27" s="32"/>
      <c r="J27" s="32"/>
      <c r="K27" s="32"/>
      <c r="L27" s="33"/>
      <c r="M27" s="34"/>
      <c r="N27" s="26"/>
      <c r="O27" s="26"/>
      <c r="P27" s="26"/>
    </row>
    <row r="28" spans="1:16" ht="15.6">
      <c r="A28" s="27"/>
      <c r="B28" s="28">
        <v>4112</v>
      </c>
      <c r="C28" s="29" t="s">
        <v>449</v>
      </c>
      <c r="D28" s="30">
        <v>1637.8</v>
      </c>
      <c r="E28" s="30">
        <v>1637.8</v>
      </c>
      <c r="F28" s="30">
        <v>1637.8</v>
      </c>
      <c r="G28" s="31">
        <f t="shared" si="0"/>
        <v>100</v>
      </c>
      <c r="H28" s="32"/>
      <c r="I28" s="32"/>
      <c r="J28" s="32"/>
      <c r="K28" s="32"/>
      <c r="L28" s="33"/>
      <c r="M28" s="34"/>
      <c r="N28" s="26"/>
      <c r="O28" s="26"/>
      <c r="P28" s="26"/>
    </row>
    <row r="29" spans="1:16" ht="15.6">
      <c r="A29" s="27"/>
      <c r="B29" s="28">
        <v>4116</v>
      </c>
      <c r="C29" s="29" t="s">
        <v>450</v>
      </c>
      <c r="D29" s="30"/>
      <c r="E29" s="30">
        <v>986.8</v>
      </c>
      <c r="F29" s="30">
        <v>986.8</v>
      </c>
      <c r="G29" s="31">
        <f t="shared" si="0"/>
        <v>100</v>
      </c>
      <c r="H29" s="32"/>
      <c r="I29" s="32"/>
      <c r="J29" s="32"/>
      <c r="K29" s="32"/>
      <c r="L29" s="33"/>
      <c r="M29" s="34"/>
      <c r="N29" s="26"/>
      <c r="O29" s="26"/>
      <c r="P29" s="26"/>
    </row>
    <row r="30" spans="1:16" ht="16.2" thickBot="1">
      <c r="A30" s="43"/>
      <c r="B30" s="44">
        <v>4118</v>
      </c>
      <c r="C30" s="45" t="s">
        <v>451</v>
      </c>
      <c r="D30" s="46"/>
      <c r="E30" s="46">
        <v>488.79</v>
      </c>
      <c r="F30" s="46">
        <v>488.79</v>
      </c>
      <c r="G30" s="47">
        <f t="shared" si="0"/>
        <v>100</v>
      </c>
      <c r="H30" s="48"/>
      <c r="I30" s="48"/>
      <c r="J30" s="48"/>
      <c r="K30" s="48"/>
      <c r="L30" s="49"/>
      <c r="M30" s="34"/>
      <c r="N30" s="26"/>
      <c r="O30" s="26"/>
      <c r="P30" s="26"/>
    </row>
    <row r="31" spans="1:16" ht="15.6">
      <c r="A31" s="50"/>
      <c r="B31" s="51">
        <v>4122</v>
      </c>
      <c r="C31" s="52" t="s">
        <v>452</v>
      </c>
      <c r="D31" s="53"/>
      <c r="E31" s="53">
        <v>479.14</v>
      </c>
      <c r="F31" s="53">
        <v>479.14</v>
      </c>
      <c r="G31" s="54">
        <f t="shared" si="0"/>
        <v>100</v>
      </c>
      <c r="H31" s="55"/>
      <c r="I31" s="55"/>
      <c r="J31" s="55"/>
      <c r="K31" s="55"/>
      <c r="L31" s="56"/>
      <c r="M31" s="34"/>
      <c r="N31" s="26"/>
      <c r="O31" s="26"/>
      <c r="P31" s="26"/>
    </row>
    <row r="32" spans="1:16" ht="15.6">
      <c r="A32" s="27"/>
      <c r="B32" s="28">
        <v>4123</v>
      </c>
      <c r="C32" s="29" t="s">
        <v>453</v>
      </c>
      <c r="D32" s="30"/>
      <c r="E32" s="30">
        <v>439.32</v>
      </c>
      <c r="F32" s="30">
        <v>439.32</v>
      </c>
      <c r="G32" s="31">
        <f t="shared" si="0"/>
        <v>100</v>
      </c>
      <c r="H32" s="32"/>
      <c r="I32" s="32"/>
      <c r="J32" s="32"/>
      <c r="K32" s="32"/>
      <c r="L32" s="33"/>
      <c r="M32" s="34"/>
      <c r="N32" s="26"/>
      <c r="O32" s="26"/>
      <c r="P32" s="26"/>
    </row>
    <row r="33" spans="1:16" ht="15.6">
      <c r="A33" s="27"/>
      <c r="B33" s="28">
        <v>4131</v>
      </c>
      <c r="C33" s="29" t="s">
        <v>454</v>
      </c>
      <c r="D33" s="35">
        <v>300</v>
      </c>
      <c r="E33" s="35">
        <v>335.35</v>
      </c>
      <c r="F33" s="35">
        <v>335.35</v>
      </c>
      <c r="G33" s="31">
        <f t="shared" si="0"/>
        <v>100</v>
      </c>
      <c r="H33" s="32"/>
      <c r="I33" s="32"/>
      <c r="J33" s="32"/>
      <c r="K33" s="32"/>
      <c r="L33" s="33"/>
      <c r="M33" s="34"/>
      <c r="N33" s="26"/>
      <c r="O33" s="26"/>
      <c r="P33" s="26"/>
    </row>
    <row r="34" spans="1:16" ht="15.6">
      <c r="A34" s="27"/>
      <c r="B34" s="28">
        <v>4134</v>
      </c>
      <c r="C34" s="29" t="s">
        <v>455</v>
      </c>
      <c r="D34" s="35">
        <v>194.92</v>
      </c>
      <c r="E34" s="35">
        <v>11615.38</v>
      </c>
      <c r="F34" s="38">
        <v>11614.36</v>
      </c>
      <c r="G34" s="36">
        <f t="shared" si="0"/>
        <v>99.991218539557053</v>
      </c>
      <c r="H34" s="32"/>
      <c r="I34" s="32"/>
      <c r="J34" s="32"/>
      <c r="K34" s="32"/>
      <c r="L34" s="33"/>
      <c r="M34" s="34"/>
      <c r="N34" s="26"/>
      <c r="O34" s="26"/>
      <c r="P34" s="26"/>
    </row>
    <row r="35" spans="1:16" ht="15.6">
      <c r="A35" s="27"/>
      <c r="B35" s="28">
        <v>4213</v>
      </c>
      <c r="C35" s="29" t="s">
        <v>456</v>
      </c>
      <c r="D35" s="35"/>
      <c r="E35" s="35">
        <v>0.21</v>
      </c>
      <c r="F35" s="35">
        <v>0.21</v>
      </c>
      <c r="G35" s="36">
        <f t="shared" si="0"/>
        <v>100</v>
      </c>
      <c r="H35" s="32"/>
      <c r="I35" s="32"/>
      <c r="J35" s="32"/>
      <c r="K35" s="32"/>
      <c r="L35" s="33"/>
      <c r="M35" s="34"/>
      <c r="N35" s="26"/>
      <c r="O35" s="26"/>
      <c r="P35" s="26"/>
    </row>
    <row r="36" spans="1:16" ht="15.6">
      <c r="A36" s="27"/>
      <c r="B36" s="28">
        <v>4216</v>
      </c>
      <c r="C36" s="29" t="s">
        <v>457</v>
      </c>
      <c r="D36" s="35"/>
      <c r="E36" s="35">
        <v>6350.76</v>
      </c>
      <c r="F36" s="35">
        <v>6350.76</v>
      </c>
      <c r="G36" s="36">
        <f t="shared" si="0"/>
        <v>100</v>
      </c>
      <c r="H36" s="32"/>
      <c r="I36" s="32"/>
      <c r="J36" s="32"/>
      <c r="K36" s="32"/>
      <c r="L36" s="33"/>
      <c r="M36" s="34"/>
      <c r="N36" s="26"/>
      <c r="O36" s="26"/>
      <c r="P36" s="26"/>
    </row>
    <row r="37" spans="1:16" ht="15.6">
      <c r="A37" s="27"/>
      <c r="B37" s="28">
        <v>4218</v>
      </c>
      <c r="C37" s="29" t="s">
        <v>458</v>
      </c>
      <c r="D37" s="35"/>
      <c r="E37" s="35">
        <v>21456.36</v>
      </c>
      <c r="F37" s="35">
        <v>21456.36</v>
      </c>
      <c r="G37" s="36">
        <f t="shared" si="0"/>
        <v>100</v>
      </c>
      <c r="H37" s="32"/>
      <c r="I37" s="32"/>
      <c r="J37" s="32"/>
      <c r="K37" s="32"/>
      <c r="L37" s="33"/>
      <c r="M37" s="34"/>
      <c r="N37" s="26"/>
      <c r="O37" s="26"/>
      <c r="P37" s="26"/>
    </row>
    <row r="38" spans="1:16" ht="15.6">
      <c r="A38" s="27"/>
      <c r="B38" s="28">
        <v>4223</v>
      </c>
      <c r="C38" s="29" t="s">
        <v>459</v>
      </c>
      <c r="D38" s="35"/>
      <c r="E38" s="35">
        <v>4.0999999999999996</v>
      </c>
      <c r="F38" s="35">
        <v>4.0999999999999996</v>
      </c>
      <c r="G38" s="36">
        <f t="shared" si="0"/>
        <v>100</v>
      </c>
      <c r="H38" s="32"/>
      <c r="I38" s="32"/>
      <c r="J38" s="32"/>
      <c r="K38" s="32"/>
      <c r="L38" s="33"/>
      <c r="M38" s="24"/>
      <c r="N38" s="26"/>
      <c r="O38" s="26"/>
      <c r="P38" s="26"/>
    </row>
    <row r="39" spans="1:16" ht="7.5" customHeight="1">
      <c r="A39" s="27"/>
      <c r="B39" s="28"/>
      <c r="C39" s="29"/>
      <c r="D39" s="35"/>
      <c r="E39" s="35"/>
      <c r="F39" s="35"/>
      <c r="G39" s="39"/>
      <c r="H39" s="32"/>
      <c r="I39" s="32"/>
      <c r="J39" s="32"/>
      <c r="K39" s="32"/>
      <c r="L39" s="33"/>
      <c r="M39" s="34"/>
      <c r="N39" s="26"/>
      <c r="O39" s="26"/>
      <c r="P39" s="26"/>
    </row>
    <row r="40" spans="1:16" ht="15.6">
      <c r="A40" s="27"/>
      <c r="B40" s="28"/>
      <c r="C40" s="37" t="s">
        <v>460</v>
      </c>
      <c r="D40" s="38">
        <f>SUM(D41:D42)</f>
        <v>284.35000000000002</v>
      </c>
      <c r="E40" s="38">
        <f>SUM(E41:E42)</f>
        <v>284.35000000000002</v>
      </c>
      <c r="F40" s="38">
        <f>SUM(F41:F42)</f>
        <v>321.06</v>
      </c>
      <c r="G40" s="39">
        <f t="shared" si="0"/>
        <v>112.91014594689641</v>
      </c>
      <c r="H40" s="57"/>
      <c r="I40" s="57">
        <f>SUM(I41:I42)</f>
        <v>70.900000000000006</v>
      </c>
      <c r="J40" s="57">
        <f>SUM(J41:J42)</f>
        <v>70.900000000000006</v>
      </c>
      <c r="K40" s="57">
        <f>SUM(K41:K42)</f>
        <v>69.989999999999995</v>
      </c>
      <c r="L40" s="58">
        <f>K40/J40*100</f>
        <v>98.716502115655828</v>
      </c>
      <c r="M40" s="34"/>
      <c r="N40" s="26"/>
      <c r="O40" s="26"/>
      <c r="P40" s="26"/>
    </row>
    <row r="41" spans="1:16" ht="15.6">
      <c r="A41" s="27">
        <v>1019</v>
      </c>
      <c r="B41" s="28"/>
      <c r="C41" s="29" t="s">
        <v>461</v>
      </c>
      <c r="D41" s="59">
        <v>60.5</v>
      </c>
      <c r="E41" s="59">
        <v>60.5</v>
      </c>
      <c r="F41" s="59">
        <v>89.42</v>
      </c>
      <c r="G41" s="31">
        <f t="shared" si="0"/>
        <v>147.801652892562</v>
      </c>
      <c r="H41" s="32"/>
      <c r="I41" s="60"/>
      <c r="J41" s="60"/>
      <c r="K41" s="32"/>
      <c r="L41" s="61"/>
      <c r="M41" s="34"/>
      <c r="N41" s="26"/>
      <c r="O41" s="26"/>
      <c r="P41" s="26"/>
    </row>
    <row r="42" spans="1:16" ht="15.6">
      <c r="A42" s="27">
        <v>1032</v>
      </c>
      <c r="B42" s="28"/>
      <c r="C42" s="29" t="s">
        <v>462</v>
      </c>
      <c r="D42" s="35">
        <v>223.85</v>
      </c>
      <c r="E42" s="35">
        <v>223.85</v>
      </c>
      <c r="F42" s="35">
        <v>231.64</v>
      </c>
      <c r="G42" s="31">
        <f t="shared" si="0"/>
        <v>103.48000893455438</v>
      </c>
      <c r="H42" s="32"/>
      <c r="I42" s="60">
        <v>70.900000000000006</v>
      </c>
      <c r="J42" s="60">
        <v>70.900000000000006</v>
      </c>
      <c r="K42" s="32">
        <v>69.989999999999995</v>
      </c>
      <c r="L42" s="61">
        <f t="shared" ref="L42:L110" si="1">K42/J42*100</f>
        <v>98.716502115655828</v>
      </c>
      <c r="M42" s="34"/>
      <c r="N42" s="26"/>
      <c r="O42" s="26"/>
      <c r="P42" s="26"/>
    </row>
    <row r="43" spans="1:16" ht="15.6">
      <c r="A43" s="27"/>
      <c r="B43" s="28"/>
      <c r="C43" s="37" t="s">
        <v>463</v>
      </c>
      <c r="D43" s="38">
        <f>SUM(D44:D52)</f>
        <v>189.6</v>
      </c>
      <c r="E43" s="38">
        <f>SUM(E44:E52)</f>
        <v>193.6</v>
      </c>
      <c r="F43" s="38">
        <f>SUM(F44:F52)</f>
        <v>198.84</v>
      </c>
      <c r="G43" s="39">
        <f t="shared" si="0"/>
        <v>102.70661157024794</v>
      </c>
      <c r="H43" s="57"/>
      <c r="I43" s="62">
        <f>SUM(I44:I53)</f>
        <v>1469.3000000000002</v>
      </c>
      <c r="J43" s="62">
        <f>SUM(J44:J53)</f>
        <v>1725.16</v>
      </c>
      <c r="K43" s="62">
        <f>SUM(K44:K53)</f>
        <v>1520.37</v>
      </c>
      <c r="L43" s="58">
        <f t="shared" si="1"/>
        <v>88.129217000162299</v>
      </c>
      <c r="M43" s="34"/>
      <c r="N43" s="26"/>
      <c r="O43" s="26"/>
      <c r="P43" s="26"/>
    </row>
    <row r="44" spans="1:16" ht="15.6">
      <c r="A44" s="27">
        <v>2143</v>
      </c>
      <c r="B44" s="28"/>
      <c r="C44" s="29" t="s">
        <v>464</v>
      </c>
      <c r="D44" s="59">
        <v>127</v>
      </c>
      <c r="E44" s="59">
        <v>127</v>
      </c>
      <c r="F44" s="59">
        <v>146.5</v>
      </c>
      <c r="G44" s="31">
        <f t="shared" si="0"/>
        <v>115.35433070866141</v>
      </c>
      <c r="H44" s="32"/>
      <c r="I44" s="60">
        <v>953.9</v>
      </c>
      <c r="J44" s="60">
        <v>1015.26</v>
      </c>
      <c r="K44" s="32">
        <v>943.95</v>
      </c>
      <c r="L44" s="61">
        <f t="shared" si="1"/>
        <v>92.97618344069501</v>
      </c>
      <c r="M44" s="34"/>
      <c r="N44" s="26"/>
      <c r="O44" s="26"/>
      <c r="P44" s="26"/>
    </row>
    <row r="45" spans="1:16" ht="15.6">
      <c r="A45" s="27">
        <v>2169</v>
      </c>
      <c r="B45" s="28"/>
      <c r="C45" s="29" t="s">
        <v>465</v>
      </c>
      <c r="D45" s="35">
        <v>6</v>
      </c>
      <c r="E45" s="35">
        <v>6</v>
      </c>
      <c r="F45" s="35"/>
      <c r="G45" s="31">
        <f t="shared" si="0"/>
        <v>0</v>
      </c>
      <c r="H45" s="32"/>
      <c r="I45" s="60"/>
      <c r="J45" s="60"/>
      <c r="K45" s="32"/>
      <c r="L45" s="61"/>
      <c r="M45" s="34"/>
      <c r="N45" s="26"/>
      <c r="O45" s="26"/>
      <c r="P45" s="26"/>
    </row>
    <row r="46" spans="1:16" ht="18.75" customHeight="1">
      <c r="A46" s="27">
        <v>2212</v>
      </c>
      <c r="B46" s="28"/>
      <c r="C46" s="63" t="s">
        <v>466</v>
      </c>
      <c r="D46" s="35">
        <v>10</v>
      </c>
      <c r="E46" s="35">
        <v>10</v>
      </c>
      <c r="F46" s="35">
        <v>10</v>
      </c>
      <c r="G46" s="31">
        <f t="shared" si="0"/>
        <v>100</v>
      </c>
      <c r="H46" s="32"/>
      <c r="I46" s="60">
        <v>260</v>
      </c>
      <c r="J46" s="60">
        <v>318.5</v>
      </c>
      <c r="K46" s="32">
        <v>200.08</v>
      </c>
      <c r="L46" s="61">
        <f t="shared" si="1"/>
        <v>62.819466248037678</v>
      </c>
      <c r="M46" s="34"/>
      <c r="N46" s="26"/>
      <c r="O46" s="26"/>
      <c r="P46" s="26"/>
    </row>
    <row r="47" spans="1:16" ht="18.75" customHeight="1">
      <c r="A47" s="27">
        <v>2219</v>
      </c>
      <c r="B47" s="28"/>
      <c r="C47" s="63" t="s">
        <v>467</v>
      </c>
      <c r="D47" s="35"/>
      <c r="E47" s="35">
        <v>4</v>
      </c>
      <c r="F47" s="35">
        <v>4</v>
      </c>
      <c r="G47" s="39">
        <f t="shared" si="0"/>
        <v>100</v>
      </c>
      <c r="H47" s="32"/>
      <c r="I47" s="60">
        <v>115</v>
      </c>
      <c r="J47" s="60">
        <v>148</v>
      </c>
      <c r="K47" s="32">
        <v>136.12</v>
      </c>
      <c r="L47" s="61">
        <f t="shared" si="1"/>
        <v>91.972972972972983</v>
      </c>
      <c r="M47" s="34"/>
      <c r="N47" s="26"/>
      <c r="O47" s="26"/>
      <c r="P47" s="26"/>
    </row>
    <row r="48" spans="1:16" ht="18.75" customHeight="1">
      <c r="A48" s="27">
        <v>2221</v>
      </c>
      <c r="B48" s="28"/>
      <c r="C48" s="63" t="s">
        <v>468</v>
      </c>
      <c r="D48" s="35"/>
      <c r="E48" s="35"/>
      <c r="F48" s="35"/>
      <c r="G48" s="39"/>
      <c r="H48" s="32"/>
      <c r="I48" s="60">
        <v>20.69</v>
      </c>
      <c r="J48" s="60">
        <v>42.69</v>
      </c>
      <c r="K48" s="32">
        <v>40.869999999999997</v>
      </c>
      <c r="L48" s="61">
        <f t="shared" si="1"/>
        <v>95.73670648863903</v>
      </c>
      <c r="M48" s="34"/>
      <c r="N48" s="26"/>
      <c r="O48" s="26"/>
      <c r="P48" s="26"/>
    </row>
    <row r="49" spans="1:16" ht="18.75" customHeight="1">
      <c r="A49" s="27">
        <v>2223</v>
      </c>
      <c r="B49" s="28"/>
      <c r="C49" s="63" t="s">
        <v>469</v>
      </c>
      <c r="D49" s="35"/>
      <c r="E49" s="35"/>
      <c r="F49" s="35"/>
      <c r="G49" s="39"/>
      <c r="H49" s="32"/>
      <c r="I49" s="60"/>
      <c r="J49" s="60">
        <v>65</v>
      </c>
      <c r="K49" s="32">
        <v>64.33</v>
      </c>
      <c r="L49" s="61">
        <f t="shared" si="1"/>
        <v>98.969230769230762</v>
      </c>
      <c r="M49" s="34"/>
      <c r="N49" s="26"/>
      <c r="O49" s="26"/>
      <c r="P49" s="26"/>
    </row>
    <row r="50" spans="1:16" ht="18.75" customHeight="1">
      <c r="A50" s="27">
        <v>2229</v>
      </c>
      <c r="B50" s="28"/>
      <c r="C50" s="63" t="s">
        <v>470</v>
      </c>
      <c r="D50" s="35"/>
      <c r="E50" s="35"/>
      <c r="F50" s="35"/>
      <c r="G50" s="39"/>
      <c r="H50" s="32"/>
      <c r="I50" s="60">
        <v>20</v>
      </c>
      <c r="J50" s="60"/>
      <c r="K50" s="32"/>
      <c r="L50" s="61"/>
      <c r="M50" s="34"/>
      <c r="N50" s="26"/>
      <c r="O50" s="26"/>
      <c r="P50" s="26"/>
    </row>
    <row r="51" spans="1:16" ht="15.6">
      <c r="A51" s="27">
        <v>2279</v>
      </c>
      <c r="B51" s="28"/>
      <c r="C51" s="29" t="s">
        <v>471</v>
      </c>
      <c r="D51" s="59">
        <v>10</v>
      </c>
      <c r="E51" s="59">
        <v>10</v>
      </c>
      <c r="F51" s="59">
        <v>10.19</v>
      </c>
      <c r="G51" s="31">
        <f t="shared" si="0"/>
        <v>101.89999999999999</v>
      </c>
      <c r="H51" s="32"/>
      <c r="I51" s="60">
        <v>75</v>
      </c>
      <c r="J51" s="60">
        <v>100</v>
      </c>
      <c r="K51" s="32">
        <v>99.55</v>
      </c>
      <c r="L51" s="61">
        <f t="shared" si="1"/>
        <v>99.55</v>
      </c>
      <c r="M51" s="34"/>
      <c r="N51" s="26"/>
      <c r="O51" s="26"/>
      <c r="P51" s="26"/>
    </row>
    <row r="52" spans="1:16" ht="15.6">
      <c r="A52" s="27">
        <v>2310</v>
      </c>
      <c r="B52" s="28"/>
      <c r="C52" s="64" t="s">
        <v>472</v>
      </c>
      <c r="D52" s="35">
        <v>36.6</v>
      </c>
      <c r="E52" s="35">
        <v>36.6</v>
      </c>
      <c r="F52" s="35">
        <v>28.15</v>
      </c>
      <c r="G52" s="31">
        <f t="shared" si="0"/>
        <v>76.912568306010925</v>
      </c>
      <c r="H52" s="32"/>
      <c r="I52" s="60">
        <v>14.71</v>
      </c>
      <c r="J52" s="60">
        <v>14.71</v>
      </c>
      <c r="K52" s="32">
        <v>14.71</v>
      </c>
      <c r="L52" s="61">
        <f t="shared" si="1"/>
        <v>100</v>
      </c>
      <c r="M52" s="34"/>
      <c r="N52" s="26"/>
      <c r="O52" s="26"/>
      <c r="P52" s="26"/>
    </row>
    <row r="53" spans="1:16" ht="15.6">
      <c r="A53" s="27">
        <v>2321</v>
      </c>
      <c r="B53" s="28"/>
      <c r="C53" s="64" t="s">
        <v>473</v>
      </c>
      <c r="D53" s="35"/>
      <c r="E53" s="35"/>
      <c r="F53" s="35"/>
      <c r="G53" s="39"/>
      <c r="H53" s="32"/>
      <c r="I53" s="60">
        <v>10</v>
      </c>
      <c r="J53" s="60">
        <v>21</v>
      </c>
      <c r="K53" s="32">
        <v>20.76</v>
      </c>
      <c r="L53" s="61">
        <f t="shared" si="1"/>
        <v>98.857142857142861</v>
      </c>
      <c r="M53" s="34"/>
      <c r="N53" s="26"/>
      <c r="O53" s="26"/>
      <c r="P53" s="26"/>
    </row>
    <row r="54" spans="1:16" ht="15.6">
      <c r="A54" s="27"/>
      <c r="B54" s="28"/>
      <c r="C54" s="65" t="s">
        <v>474</v>
      </c>
      <c r="D54" s="38">
        <f>SUM(D55:D88)</f>
        <v>4140.54</v>
      </c>
      <c r="E54" s="38">
        <f>SUM(E55:E89)</f>
        <v>4429.4800000000005</v>
      </c>
      <c r="F54" s="38">
        <f>SUM(F55:F89)</f>
        <v>4510.1899999999996</v>
      </c>
      <c r="G54" s="39">
        <f t="shared" si="0"/>
        <v>101.82211004451989</v>
      </c>
      <c r="H54" s="57"/>
      <c r="I54" s="62">
        <f>SUM(I55:I88)</f>
        <v>18401.989999999998</v>
      </c>
      <c r="J54" s="62">
        <f>SUM(J55:J88)</f>
        <v>27428.57</v>
      </c>
      <c r="K54" s="62">
        <f>SUM(K55:K88)</f>
        <v>25230.299999999996</v>
      </c>
      <c r="L54" s="58">
        <f t="shared" si="1"/>
        <v>91.985473540910064</v>
      </c>
      <c r="M54" s="34"/>
      <c r="N54" s="26"/>
      <c r="O54" s="26"/>
      <c r="P54" s="26"/>
    </row>
    <row r="55" spans="1:16" ht="15.6">
      <c r="A55" s="27">
        <v>3111</v>
      </c>
      <c r="B55" s="28"/>
      <c r="C55" s="29" t="s">
        <v>475</v>
      </c>
      <c r="D55" s="35"/>
      <c r="E55" s="35"/>
      <c r="F55" s="35"/>
      <c r="G55" s="39"/>
      <c r="H55" s="32"/>
      <c r="I55" s="32">
        <v>2668</v>
      </c>
      <c r="J55" s="32">
        <v>8665.93</v>
      </c>
      <c r="K55" s="32">
        <v>8065.62</v>
      </c>
      <c r="L55" s="61">
        <f t="shared" si="1"/>
        <v>93.072757338219901</v>
      </c>
      <c r="M55" s="34"/>
      <c r="N55" s="26"/>
      <c r="O55" s="26"/>
      <c r="P55" s="26"/>
    </row>
    <row r="56" spans="1:16" ht="15.6">
      <c r="A56" s="27">
        <v>3113</v>
      </c>
      <c r="B56" s="28"/>
      <c r="C56" s="64" t="s">
        <v>476</v>
      </c>
      <c r="D56" s="35">
        <v>18.5</v>
      </c>
      <c r="E56" s="35">
        <v>18.5</v>
      </c>
      <c r="F56" s="35">
        <v>18.47</v>
      </c>
      <c r="G56" s="31">
        <f t="shared" si="0"/>
        <v>99.837837837837824</v>
      </c>
      <c r="H56" s="32"/>
      <c r="I56" s="60">
        <v>2752</v>
      </c>
      <c r="J56" s="60">
        <v>2848.87</v>
      </c>
      <c r="K56" s="32">
        <v>2764.57</v>
      </c>
      <c r="L56" s="61">
        <f t="shared" si="1"/>
        <v>97.040932018660044</v>
      </c>
      <c r="M56" s="34"/>
      <c r="N56" s="26"/>
      <c r="O56" s="26"/>
      <c r="P56" s="26"/>
    </row>
    <row r="57" spans="1:16" ht="15.6">
      <c r="A57" s="27">
        <v>3314</v>
      </c>
      <c r="B57" s="28"/>
      <c r="C57" s="29" t="s">
        <v>477</v>
      </c>
      <c r="D57" s="35">
        <v>9</v>
      </c>
      <c r="E57" s="35">
        <v>9</v>
      </c>
      <c r="F57" s="35">
        <v>8.5500000000000007</v>
      </c>
      <c r="G57" s="31">
        <f t="shared" si="0"/>
        <v>95</v>
      </c>
      <c r="H57" s="32"/>
      <c r="I57" s="60">
        <v>333.4</v>
      </c>
      <c r="J57" s="60">
        <v>338.4</v>
      </c>
      <c r="K57" s="32">
        <v>334.29</v>
      </c>
      <c r="L57" s="61">
        <f t="shared" si="1"/>
        <v>98.785460992907815</v>
      </c>
      <c r="M57" s="34"/>
      <c r="N57" s="26"/>
      <c r="O57" s="26"/>
      <c r="P57" s="26"/>
    </row>
    <row r="58" spans="1:16" ht="15.6">
      <c r="A58" s="27">
        <v>3315</v>
      </c>
      <c r="B58" s="28"/>
      <c r="C58" s="29" t="s">
        <v>478</v>
      </c>
      <c r="D58" s="35">
        <f>1623.03-D60</f>
        <v>1603.03</v>
      </c>
      <c r="E58" s="35">
        <v>1638.03</v>
      </c>
      <c r="F58" s="35">
        <v>1641.92</v>
      </c>
      <c r="G58" s="31">
        <f t="shared" si="0"/>
        <v>100.23748038802709</v>
      </c>
      <c r="H58" s="32"/>
      <c r="I58" s="35">
        <v>2066.5</v>
      </c>
      <c r="J58" s="35">
        <v>2173.54</v>
      </c>
      <c r="K58" s="32">
        <v>2152.11</v>
      </c>
      <c r="L58" s="61">
        <f t="shared" si="1"/>
        <v>99.014050811119191</v>
      </c>
      <c r="M58" s="34"/>
      <c r="N58" s="26"/>
      <c r="O58" s="26"/>
      <c r="P58" s="26"/>
    </row>
    <row r="59" spans="1:16" ht="15.6">
      <c r="A59" s="27">
        <v>3315</v>
      </c>
      <c r="B59" s="28"/>
      <c r="C59" s="29" t="s">
        <v>479</v>
      </c>
      <c r="D59" s="35"/>
      <c r="E59" s="35">
        <v>46</v>
      </c>
      <c r="F59" s="35">
        <v>52.44</v>
      </c>
      <c r="G59" s="31">
        <f t="shared" si="0"/>
        <v>113.99999999999999</v>
      </c>
      <c r="H59" s="32"/>
      <c r="I59" s="35">
        <v>1831.68</v>
      </c>
      <c r="J59" s="35">
        <f>2337.05+3.26</f>
        <v>2340.3100000000004</v>
      </c>
      <c r="K59" s="35">
        <v>2339.9</v>
      </c>
      <c r="L59" s="61">
        <f t="shared" si="1"/>
        <v>99.982480953377959</v>
      </c>
      <c r="M59" s="24"/>
      <c r="N59" s="26"/>
      <c r="O59" s="26"/>
      <c r="P59" s="26"/>
    </row>
    <row r="60" spans="1:16" ht="16.2" thickBot="1">
      <c r="A60" s="66">
        <v>3315</v>
      </c>
      <c r="B60" s="67"/>
      <c r="C60" s="68" t="s">
        <v>480</v>
      </c>
      <c r="D60" s="69">
        <v>20</v>
      </c>
      <c r="E60" s="69">
        <v>20</v>
      </c>
      <c r="F60" s="69">
        <v>28.46</v>
      </c>
      <c r="G60" s="70">
        <f t="shared" si="0"/>
        <v>142.30000000000001</v>
      </c>
      <c r="H60" s="71"/>
      <c r="I60" s="69">
        <v>32</v>
      </c>
      <c r="J60" s="69">
        <v>32</v>
      </c>
      <c r="K60" s="71">
        <v>20.43</v>
      </c>
      <c r="L60" s="72">
        <f t="shared" si="1"/>
        <v>63.84375</v>
      </c>
      <c r="M60" s="24"/>
      <c r="N60" s="26"/>
      <c r="O60" s="26"/>
      <c r="P60" s="26"/>
    </row>
    <row r="61" spans="1:16" ht="15.6">
      <c r="A61" s="50">
        <v>3316</v>
      </c>
      <c r="B61" s="51"/>
      <c r="C61" s="52" t="s">
        <v>481</v>
      </c>
      <c r="D61" s="73"/>
      <c r="E61" s="73"/>
      <c r="F61" s="73"/>
      <c r="G61" s="54"/>
      <c r="H61" s="55"/>
      <c r="I61" s="73">
        <v>4</v>
      </c>
      <c r="J61" s="73">
        <v>4</v>
      </c>
      <c r="K61" s="55">
        <v>4</v>
      </c>
      <c r="L61" s="74">
        <f t="shared" si="1"/>
        <v>100</v>
      </c>
      <c r="M61" s="34"/>
      <c r="N61" s="26"/>
      <c r="O61" s="26"/>
      <c r="P61" s="26"/>
    </row>
    <row r="62" spans="1:16" ht="15.6">
      <c r="A62" s="27">
        <v>3319</v>
      </c>
      <c r="B62" s="28"/>
      <c r="C62" s="29" t="s">
        <v>482</v>
      </c>
      <c r="D62" s="35"/>
      <c r="E62" s="35"/>
      <c r="F62" s="35"/>
      <c r="G62" s="31"/>
      <c r="H62" s="32"/>
      <c r="I62" s="35">
        <v>7.25</v>
      </c>
      <c r="J62" s="35">
        <v>19.25</v>
      </c>
      <c r="K62" s="32">
        <v>18.739999999999998</v>
      </c>
      <c r="L62" s="61">
        <f t="shared" si="1"/>
        <v>97.350649350649348</v>
      </c>
      <c r="M62" s="34"/>
      <c r="N62" s="26"/>
      <c r="O62" s="26"/>
      <c r="P62" s="26"/>
    </row>
    <row r="63" spans="1:16" ht="15.6">
      <c r="A63" s="27">
        <v>3326</v>
      </c>
      <c r="B63" s="28"/>
      <c r="C63" s="29" t="s">
        <v>483</v>
      </c>
      <c r="D63" s="35"/>
      <c r="E63" s="35"/>
      <c r="F63" s="35"/>
      <c r="G63" s="31"/>
      <c r="H63" s="32"/>
      <c r="I63" s="35">
        <v>400</v>
      </c>
      <c r="J63" s="35">
        <v>877</v>
      </c>
      <c r="K63" s="32">
        <v>876.61</v>
      </c>
      <c r="L63" s="61">
        <f t="shared" si="1"/>
        <v>99.955530216647659</v>
      </c>
      <c r="M63" s="34"/>
      <c r="N63" s="26"/>
      <c r="O63" s="26"/>
      <c r="P63" s="26"/>
    </row>
    <row r="64" spans="1:16" ht="15.6">
      <c r="A64" s="27">
        <v>3349</v>
      </c>
      <c r="B64" s="28"/>
      <c r="C64" s="29" t="s">
        <v>484</v>
      </c>
      <c r="D64" s="35">
        <v>54.2</v>
      </c>
      <c r="E64" s="35">
        <v>54.2</v>
      </c>
      <c r="F64" s="35">
        <v>50.08</v>
      </c>
      <c r="G64" s="31">
        <f t="shared" si="0"/>
        <v>92.398523985239848</v>
      </c>
      <c r="H64" s="32"/>
      <c r="I64" s="35">
        <v>160.5</v>
      </c>
      <c r="J64" s="35">
        <v>160.5</v>
      </c>
      <c r="K64" s="32">
        <v>156.28</v>
      </c>
      <c r="L64" s="61">
        <f t="shared" si="1"/>
        <v>97.370716510903435</v>
      </c>
      <c r="M64" s="34"/>
      <c r="N64" s="26"/>
      <c r="O64" s="26"/>
      <c r="P64" s="26"/>
    </row>
    <row r="65" spans="1:16" ht="15.6">
      <c r="A65" s="27">
        <v>3392</v>
      </c>
      <c r="B65" s="28"/>
      <c r="C65" s="29" t="s">
        <v>485</v>
      </c>
      <c r="D65" s="35">
        <v>81</v>
      </c>
      <c r="E65" s="35">
        <v>81</v>
      </c>
      <c r="F65" s="35">
        <v>50.7</v>
      </c>
      <c r="G65" s="31">
        <f t="shared" si="0"/>
        <v>62.592592592592602</v>
      </c>
      <c r="H65" s="32"/>
      <c r="I65" s="35">
        <v>241.3</v>
      </c>
      <c r="J65" s="35">
        <v>148.80000000000001</v>
      </c>
      <c r="K65" s="32">
        <v>107.42</v>
      </c>
      <c r="L65" s="61">
        <f t="shared" si="1"/>
        <v>72.19086021505376</v>
      </c>
      <c r="M65" s="34"/>
      <c r="N65" s="26"/>
      <c r="O65" s="26"/>
      <c r="P65" s="26"/>
    </row>
    <row r="66" spans="1:16" ht="15.6">
      <c r="A66" s="27">
        <v>3399</v>
      </c>
      <c r="B66" s="28"/>
      <c r="C66" s="29" t="s">
        <v>486</v>
      </c>
      <c r="D66" s="59">
        <v>44</v>
      </c>
      <c r="E66" s="59">
        <v>44</v>
      </c>
      <c r="F66" s="59">
        <v>48.73</v>
      </c>
      <c r="G66" s="31">
        <f t="shared" si="0"/>
        <v>110.75</v>
      </c>
      <c r="H66" s="32"/>
      <c r="I66" s="35">
        <v>244.6</v>
      </c>
      <c r="J66" s="35">
        <v>244.6</v>
      </c>
      <c r="K66" s="32">
        <v>218.73</v>
      </c>
      <c r="L66" s="61">
        <f t="shared" si="1"/>
        <v>89.423548650858535</v>
      </c>
      <c r="M66" s="34"/>
      <c r="N66" s="26"/>
      <c r="O66" s="26"/>
      <c r="P66" s="26"/>
    </row>
    <row r="67" spans="1:16" ht="15.6">
      <c r="A67" s="27">
        <v>3412</v>
      </c>
      <c r="B67" s="28"/>
      <c r="C67" s="29" t="s">
        <v>487</v>
      </c>
      <c r="D67" s="59">
        <v>0.8</v>
      </c>
      <c r="E67" s="59">
        <v>0.8</v>
      </c>
      <c r="F67" s="59">
        <v>0.4</v>
      </c>
      <c r="G67" s="31">
        <f t="shared" si="0"/>
        <v>50</v>
      </c>
      <c r="H67" s="32"/>
      <c r="I67" s="35">
        <v>236</v>
      </c>
      <c r="J67" s="35">
        <v>236</v>
      </c>
      <c r="K67" s="32">
        <v>216.33</v>
      </c>
      <c r="L67" s="61">
        <f t="shared" si="1"/>
        <v>91.665254237288138</v>
      </c>
      <c r="M67" s="34"/>
      <c r="N67" s="26"/>
      <c r="O67" s="26"/>
      <c r="P67" s="26"/>
    </row>
    <row r="68" spans="1:16" ht="15.6">
      <c r="A68" s="27">
        <v>3419</v>
      </c>
      <c r="B68" s="28"/>
      <c r="C68" s="29" t="s">
        <v>488</v>
      </c>
      <c r="D68" s="59"/>
      <c r="E68" s="59">
        <v>2</v>
      </c>
      <c r="F68" s="59">
        <v>2</v>
      </c>
      <c r="G68" s="31">
        <f t="shared" si="0"/>
        <v>100</v>
      </c>
      <c r="H68" s="32"/>
      <c r="I68" s="35">
        <v>710</v>
      </c>
      <c r="J68" s="35">
        <v>542.4</v>
      </c>
      <c r="K68" s="32">
        <v>492.19</v>
      </c>
      <c r="L68" s="61">
        <f t="shared" si="1"/>
        <v>90.742994100294993</v>
      </c>
      <c r="M68" s="34"/>
      <c r="N68" s="26"/>
      <c r="O68" s="26"/>
      <c r="P68" s="26"/>
    </row>
    <row r="69" spans="1:16" ht="15.6">
      <c r="A69" s="27">
        <v>3421</v>
      </c>
      <c r="B69" s="28"/>
      <c r="C69" s="75" t="s">
        <v>489</v>
      </c>
      <c r="D69" s="59"/>
      <c r="E69" s="59"/>
      <c r="F69" s="59"/>
      <c r="G69" s="31"/>
      <c r="H69" s="32"/>
      <c r="I69" s="35">
        <v>16.3</v>
      </c>
      <c r="J69" s="35">
        <v>273.48</v>
      </c>
      <c r="K69" s="76">
        <v>273.48</v>
      </c>
      <c r="L69" s="61">
        <f t="shared" si="1"/>
        <v>100</v>
      </c>
      <c r="M69" s="34"/>
      <c r="N69" s="26"/>
      <c r="O69" s="26"/>
      <c r="P69" s="26"/>
    </row>
    <row r="70" spans="1:16" ht="15.6">
      <c r="A70" s="27">
        <v>3429</v>
      </c>
      <c r="B70" s="28"/>
      <c r="C70" s="29" t="s">
        <v>490</v>
      </c>
      <c r="D70" s="59"/>
      <c r="E70" s="59"/>
      <c r="F70" s="59"/>
      <c r="G70" s="31"/>
      <c r="H70" s="32"/>
      <c r="I70" s="35">
        <v>18.3</v>
      </c>
      <c r="J70" s="35">
        <v>199.4</v>
      </c>
      <c r="K70" s="32">
        <v>19.38</v>
      </c>
      <c r="L70" s="61">
        <f t="shared" si="1"/>
        <v>9.7191574724172511</v>
      </c>
      <c r="M70" s="34"/>
      <c r="N70" s="26"/>
      <c r="O70" s="26"/>
      <c r="P70" s="26"/>
    </row>
    <row r="71" spans="1:16" ht="15.6">
      <c r="A71" s="27">
        <v>3511</v>
      </c>
      <c r="B71" s="28"/>
      <c r="C71" s="29" t="s">
        <v>491</v>
      </c>
      <c r="D71" s="59"/>
      <c r="E71" s="166">
        <v>2.81</v>
      </c>
      <c r="F71" s="166">
        <v>2.81</v>
      </c>
      <c r="G71" s="167"/>
      <c r="H71" s="29"/>
      <c r="I71" s="168"/>
      <c r="J71" s="168">
        <v>377.5</v>
      </c>
      <c r="K71" s="29">
        <v>337.88</v>
      </c>
      <c r="L71" s="61">
        <f t="shared" si="1"/>
        <v>89.504635761589398</v>
      </c>
      <c r="M71" s="34"/>
      <c r="N71" s="26"/>
      <c r="O71" s="26"/>
      <c r="P71" s="26"/>
    </row>
    <row r="72" spans="1:16" ht="15.6">
      <c r="A72" s="27">
        <v>3525</v>
      </c>
      <c r="B72" s="28"/>
      <c r="C72" s="29" t="s">
        <v>492</v>
      </c>
      <c r="D72" s="59"/>
      <c r="E72" s="166"/>
      <c r="F72" s="166"/>
      <c r="G72" s="167"/>
      <c r="H72" s="29"/>
      <c r="I72" s="168">
        <v>3</v>
      </c>
      <c r="J72" s="168">
        <v>5.5</v>
      </c>
      <c r="K72" s="29">
        <v>5.5</v>
      </c>
      <c r="L72" s="61">
        <f t="shared" si="1"/>
        <v>100</v>
      </c>
      <c r="M72" s="34"/>
      <c r="N72" s="26"/>
      <c r="O72" s="26"/>
      <c r="P72" s="26"/>
    </row>
    <row r="73" spans="1:16" ht="15.6">
      <c r="A73" s="27">
        <v>3543</v>
      </c>
      <c r="B73" s="28"/>
      <c r="C73" s="29" t="s">
        <v>493</v>
      </c>
      <c r="D73" s="59"/>
      <c r="E73" s="166"/>
      <c r="F73" s="166"/>
      <c r="G73" s="167"/>
      <c r="H73" s="29"/>
      <c r="I73" s="168">
        <v>11</v>
      </c>
      <c r="J73" s="168">
        <v>0</v>
      </c>
      <c r="K73" s="29"/>
      <c r="L73" s="61"/>
      <c r="M73" s="34"/>
      <c r="N73" s="26"/>
      <c r="O73" s="26"/>
      <c r="P73" s="26"/>
    </row>
    <row r="74" spans="1:16" ht="15.6">
      <c r="A74" s="27">
        <v>3612</v>
      </c>
      <c r="B74" s="28"/>
      <c r="C74" s="29" t="s">
        <v>494</v>
      </c>
      <c r="D74" s="59"/>
      <c r="E74" s="166">
        <v>21.26</v>
      </c>
      <c r="F74" s="166">
        <v>25.78</v>
      </c>
      <c r="G74" s="167">
        <f t="shared" ref="G74:G119" si="2">F74/E74*100</f>
        <v>121.26058325493885</v>
      </c>
      <c r="H74" s="29"/>
      <c r="I74" s="168"/>
      <c r="J74" s="168">
        <v>227</v>
      </c>
      <c r="K74" s="29">
        <v>226.16</v>
      </c>
      <c r="L74" s="61">
        <f t="shared" si="1"/>
        <v>99.629955947136565</v>
      </c>
      <c r="M74" s="34"/>
      <c r="N74" s="26"/>
      <c r="O74" s="26"/>
      <c r="P74" s="26"/>
    </row>
    <row r="75" spans="1:16" ht="15.6">
      <c r="A75" s="27">
        <v>3613</v>
      </c>
      <c r="B75" s="28"/>
      <c r="C75" s="29" t="s">
        <v>495</v>
      </c>
      <c r="D75" s="59">
        <v>567.51</v>
      </c>
      <c r="E75" s="166">
        <v>614.38</v>
      </c>
      <c r="F75" s="166">
        <v>567.76</v>
      </c>
      <c r="G75" s="167">
        <f t="shared" si="2"/>
        <v>92.411862365311364</v>
      </c>
      <c r="H75" s="29"/>
      <c r="I75" s="168">
        <v>90.5</v>
      </c>
      <c r="J75" s="168">
        <v>90.5</v>
      </c>
      <c r="K75" s="29">
        <v>74.37</v>
      </c>
      <c r="L75" s="61">
        <f t="shared" si="1"/>
        <v>82.176795580110507</v>
      </c>
      <c r="M75" s="34"/>
      <c r="N75" s="26"/>
      <c r="O75" s="26"/>
      <c r="P75" s="26"/>
    </row>
    <row r="76" spans="1:16" ht="15.6">
      <c r="A76" s="27">
        <v>3619</v>
      </c>
      <c r="B76" s="28"/>
      <c r="C76" s="29" t="s">
        <v>496</v>
      </c>
      <c r="D76" s="59"/>
      <c r="E76" s="166"/>
      <c r="F76" s="166"/>
      <c r="G76" s="167"/>
      <c r="H76" s="29"/>
      <c r="I76" s="168">
        <v>200</v>
      </c>
      <c r="J76" s="168">
        <v>200</v>
      </c>
      <c r="K76" s="29">
        <v>67.5</v>
      </c>
      <c r="L76" s="61">
        <f t="shared" si="1"/>
        <v>33.75</v>
      </c>
      <c r="M76" s="34"/>
      <c r="N76" s="26"/>
      <c r="O76" s="26"/>
      <c r="P76" s="26"/>
    </row>
    <row r="77" spans="1:16" ht="15.6">
      <c r="A77" s="27">
        <v>3631</v>
      </c>
      <c r="B77" s="28"/>
      <c r="C77" s="29" t="s">
        <v>497</v>
      </c>
      <c r="D77" s="59">
        <v>0.3</v>
      </c>
      <c r="E77" s="166">
        <v>0.3</v>
      </c>
      <c r="F77" s="166">
        <v>0.34</v>
      </c>
      <c r="G77" s="169">
        <f t="shared" si="2"/>
        <v>113.33333333333336</v>
      </c>
      <c r="H77" s="29"/>
      <c r="I77" s="168">
        <v>880</v>
      </c>
      <c r="J77" s="168">
        <v>880</v>
      </c>
      <c r="K77" s="29">
        <v>811.12</v>
      </c>
      <c r="L77" s="61">
        <f t="shared" si="1"/>
        <v>92.172727272727272</v>
      </c>
      <c r="M77" s="34"/>
      <c r="N77" s="26"/>
      <c r="O77" s="26"/>
      <c r="P77" s="26"/>
    </row>
    <row r="78" spans="1:16" ht="15.6">
      <c r="A78" s="27">
        <v>3632</v>
      </c>
      <c r="B78" s="28"/>
      <c r="C78" s="29" t="s">
        <v>498</v>
      </c>
      <c r="D78" s="35">
        <v>13.5</v>
      </c>
      <c r="E78" s="168">
        <v>13.5</v>
      </c>
      <c r="F78" s="168">
        <v>23.59</v>
      </c>
      <c r="G78" s="167">
        <f t="shared" si="2"/>
        <v>174.74074074074073</v>
      </c>
      <c r="H78" s="29"/>
      <c r="I78" s="168">
        <v>96</v>
      </c>
      <c r="J78" s="168">
        <v>96</v>
      </c>
      <c r="K78" s="29">
        <v>36.53</v>
      </c>
      <c r="L78" s="61">
        <f t="shared" si="1"/>
        <v>38.052083333333336</v>
      </c>
      <c r="M78" s="34"/>
      <c r="N78" s="26"/>
      <c r="O78" s="26"/>
      <c r="P78" s="26"/>
    </row>
    <row r="79" spans="1:16" ht="15.6">
      <c r="A79" s="27">
        <v>3634</v>
      </c>
      <c r="B79" s="28"/>
      <c r="C79" s="29" t="s">
        <v>499</v>
      </c>
      <c r="D79" s="35">
        <v>423.5</v>
      </c>
      <c r="E79" s="168">
        <v>423.5</v>
      </c>
      <c r="F79" s="168">
        <v>423.5</v>
      </c>
      <c r="G79" s="167">
        <f t="shared" si="2"/>
        <v>100</v>
      </c>
      <c r="H79" s="29"/>
      <c r="I79" s="166"/>
      <c r="J79" s="166"/>
      <c r="K79" s="29"/>
      <c r="L79" s="61"/>
      <c r="M79" s="34"/>
      <c r="N79" s="26"/>
      <c r="O79" s="26"/>
      <c r="P79" s="26"/>
    </row>
    <row r="80" spans="1:16" ht="15.6">
      <c r="A80" s="27">
        <v>3635</v>
      </c>
      <c r="B80" s="28"/>
      <c r="C80" s="29" t="s">
        <v>500</v>
      </c>
      <c r="D80" s="35"/>
      <c r="E80" s="168"/>
      <c r="F80" s="168"/>
      <c r="G80" s="167"/>
      <c r="H80" s="29"/>
      <c r="I80" s="166">
        <v>100</v>
      </c>
      <c r="J80" s="166">
        <v>173.6</v>
      </c>
      <c r="K80" s="29">
        <v>173.43</v>
      </c>
      <c r="L80" s="61">
        <f t="shared" si="1"/>
        <v>99.902073732718904</v>
      </c>
      <c r="M80" s="34"/>
      <c r="N80" s="26"/>
      <c r="O80" s="26"/>
      <c r="P80" s="26"/>
    </row>
    <row r="81" spans="1:16" ht="15.6">
      <c r="A81" s="27">
        <v>3639</v>
      </c>
      <c r="B81" s="28"/>
      <c r="C81" s="28" t="s">
        <v>501</v>
      </c>
      <c r="D81" s="59">
        <v>983.5</v>
      </c>
      <c r="E81" s="166">
        <f>1141.5-35</f>
        <v>1106.5</v>
      </c>
      <c r="F81" s="166">
        <v>1183.6099999999999</v>
      </c>
      <c r="G81" s="167">
        <f t="shared" si="2"/>
        <v>106.96882060551287</v>
      </c>
      <c r="H81" s="29"/>
      <c r="I81" s="168">
        <f>2709.26-I82</f>
        <v>478.02000000000044</v>
      </c>
      <c r="J81" s="168">
        <v>1485.68</v>
      </c>
      <c r="K81" s="29">
        <v>1023.24</v>
      </c>
      <c r="L81" s="61">
        <f t="shared" si="1"/>
        <v>68.873512465672277</v>
      </c>
      <c r="M81" s="24"/>
      <c r="N81" s="26"/>
      <c r="O81" s="26"/>
      <c r="P81" s="26"/>
    </row>
    <row r="82" spans="1:16" ht="15.6">
      <c r="A82" s="27">
        <v>3639</v>
      </c>
      <c r="B82" s="28"/>
      <c r="C82" s="29" t="s">
        <v>502</v>
      </c>
      <c r="D82" s="59">
        <v>35</v>
      </c>
      <c r="E82" s="166">
        <v>35</v>
      </c>
      <c r="F82" s="166">
        <v>43.41</v>
      </c>
      <c r="G82" s="167">
        <f t="shared" si="2"/>
        <v>124.02857142857142</v>
      </c>
      <c r="H82" s="29"/>
      <c r="I82" s="168">
        <v>2231.2399999999998</v>
      </c>
      <c r="J82" s="168">
        <f>2251.5-8.84</f>
        <v>2242.66</v>
      </c>
      <c r="K82" s="29">
        <f>2093.04</f>
        <v>2093.04</v>
      </c>
      <c r="L82" s="61">
        <f t="shared" si="1"/>
        <v>93.328458170208592</v>
      </c>
      <c r="M82" s="24"/>
      <c r="N82" s="26"/>
      <c r="O82" s="26"/>
      <c r="P82" s="26"/>
    </row>
    <row r="83" spans="1:16" ht="15.6">
      <c r="A83" s="27">
        <v>3722</v>
      </c>
      <c r="B83" s="28"/>
      <c r="C83" s="29" t="s">
        <v>503</v>
      </c>
      <c r="D83" s="35">
        <v>94.7</v>
      </c>
      <c r="E83" s="35">
        <v>94.7</v>
      </c>
      <c r="F83" s="35">
        <v>17.940000000000001</v>
      </c>
      <c r="G83" s="31">
        <f t="shared" si="2"/>
        <v>18.944033790918692</v>
      </c>
      <c r="H83" s="32"/>
      <c r="I83" s="59">
        <v>1671</v>
      </c>
      <c r="J83" s="59">
        <v>1526</v>
      </c>
      <c r="K83" s="32">
        <v>1308.05</v>
      </c>
      <c r="L83" s="61">
        <f t="shared" si="1"/>
        <v>85.717562254259491</v>
      </c>
      <c r="M83" s="34"/>
      <c r="N83" s="26"/>
      <c r="O83" s="26"/>
      <c r="P83" s="26"/>
    </row>
    <row r="84" spans="1:16" ht="15.6">
      <c r="A84" s="27">
        <v>3723</v>
      </c>
      <c r="B84" s="28"/>
      <c r="C84" s="29" t="s">
        <v>504</v>
      </c>
      <c r="D84" s="59">
        <v>5</v>
      </c>
      <c r="E84" s="59">
        <v>5</v>
      </c>
      <c r="F84" s="59">
        <v>2.62</v>
      </c>
      <c r="G84" s="31">
        <f t="shared" si="2"/>
        <v>52.400000000000006</v>
      </c>
      <c r="H84" s="32"/>
      <c r="I84" s="77">
        <v>769</v>
      </c>
      <c r="J84" s="77">
        <v>859</v>
      </c>
      <c r="K84" s="32">
        <v>856.28</v>
      </c>
      <c r="L84" s="61">
        <f t="shared" si="1"/>
        <v>99.683352735739234</v>
      </c>
      <c r="M84" s="24"/>
      <c r="N84" s="26"/>
      <c r="O84" s="26"/>
      <c r="P84" s="26"/>
    </row>
    <row r="85" spans="1:16" ht="15.6">
      <c r="A85" s="27">
        <v>3725</v>
      </c>
      <c r="B85" s="28"/>
      <c r="C85" s="29" t="s">
        <v>505</v>
      </c>
      <c r="D85" s="35">
        <v>187</v>
      </c>
      <c r="E85" s="35">
        <v>187</v>
      </c>
      <c r="F85" s="35">
        <v>305.08</v>
      </c>
      <c r="G85" s="31">
        <f t="shared" si="2"/>
        <v>163.14438502673795</v>
      </c>
      <c r="H85" s="32"/>
      <c r="I85" s="77"/>
      <c r="J85" s="77"/>
      <c r="K85" s="32"/>
      <c r="L85" s="61"/>
      <c r="M85" s="34"/>
      <c r="N85" s="26"/>
      <c r="O85" s="26"/>
      <c r="P85" s="26"/>
    </row>
    <row r="86" spans="1:16" ht="15.6">
      <c r="A86" s="27">
        <v>3729</v>
      </c>
      <c r="B86" s="28"/>
      <c r="C86" s="29" t="s">
        <v>506</v>
      </c>
      <c r="D86" s="35"/>
      <c r="E86" s="35">
        <v>10</v>
      </c>
      <c r="F86" s="35">
        <v>10</v>
      </c>
      <c r="G86" s="31">
        <f t="shared" si="2"/>
        <v>100</v>
      </c>
      <c r="H86" s="32"/>
      <c r="I86" s="77"/>
      <c r="J86" s="77"/>
      <c r="K86" s="32"/>
      <c r="L86" s="61"/>
      <c r="M86" s="34"/>
      <c r="N86" s="26"/>
      <c r="O86" s="26"/>
      <c r="P86" s="26"/>
    </row>
    <row r="87" spans="1:16" ht="15.6">
      <c r="A87" s="27">
        <v>3741</v>
      </c>
      <c r="B87" s="28"/>
      <c r="C87" s="29" t="s">
        <v>507</v>
      </c>
      <c r="D87" s="35"/>
      <c r="E87" s="35"/>
      <c r="F87" s="35"/>
      <c r="G87" s="31"/>
      <c r="H87" s="32"/>
      <c r="I87" s="77"/>
      <c r="J87" s="77">
        <v>1</v>
      </c>
      <c r="K87" s="32">
        <v>1</v>
      </c>
      <c r="L87" s="61">
        <f t="shared" si="1"/>
        <v>100</v>
      </c>
      <c r="M87" s="34"/>
      <c r="N87" s="26"/>
      <c r="O87" s="26"/>
      <c r="P87" s="26"/>
    </row>
    <row r="88" spans="1:16" ht="15.6">
      <c r="A88" s="27">
        <v>3745</v>
      </c>
      <c r="B88" s="28"/>
      <c r="C88" s="29" t="s">
        <v>508</v>
      </c>
      <c r="D88" s="59"/>
      <c r="E88" s="59"/>
      <c r="F88" s="59"/>
      <c r="G88" s="31"/>
      <c r="H88" s="32"/>
      <c r="I88" s="77">
        <v>150.4</v>
      </c>
      <c r="J88" s="77">
        <v>159.65</v>
      </c>
      <c r="K88" s="32">
        <v>156.12</v>
      </c>
      <c r="L88" s="61">
        <f t="shared" si="1"/>
        <v>97.788913247729397</v>
      </c>
      <c r="M88" s="34"/>
      <c r="N88" s="26"/>
      <c r="O88" s="26"/>
      <c r="P88" s="26"/>
    </row>
    <row r="89" spans="1:16" ht="15.6">
      <c r="A89" s="27">
        <v>3749</v>
      </c>
      <c r="B89" s="28"/>
      <c r="C89" s="29" t="s">
        <v>509</v>
      </c>
      <c r="D89" s="59"/>
      <c r="E89" s="59">
        <v>2</v>
      </c>
      <c r="F89" s="59">
        <v>2</v>
      </c>
      <c r="G89" s="31">
        <f t="shared" si="2"/>
        <v>100</v>
      </c>
      <c r="H89" s="32"/>
      <c r="I89" s="77"/>
      <c r="J89" s="77"/>
      <c r="K89" s="32"/>
      <c r="L89" s="61"/>
      <c r="M89" s="34"/>
      <c r="N89" s="26"/>
      <c r="O89" s="26"/>
      <c r="P89" s="26"/>
    </row>
    <row r="90" spans="1:16" ht="15.6">
      <c r="A90" s="27"/>
      <c r="B90" s="28"/>
      <c r="C90" s="37" t="s">
        <v>510</v>
      </c>
      <c r="D90" s="78">
        <f>SUM(D91:D97)</f>
        <v>428.79</v>
      </c>
      <c r="E90" s="78">
        <f>SUM(E91:E97)</f>
        <v>452.19</v>
      </c>
      <c r="F90" s="78">
        <f>SUM(F91:F97)</f>
        <v>536.21</v>
      </c>
      <c r="G90" s="39">
        <f t="shared" si="2"/>
        <v>118.58068511024126</v>
      </c>
      <c r="H90" s="57"/>
      <c r="I90" s="79">
        <f>SUM(I91:I97)</f>
        <v>2528.8000000000002</v>
      </c>
      <c r="J90" s="79">
        <f>SUM(J91:J97)</f>
        <v>2805.8</v>
      </c>
      <c r="K90" s="79">
        <f>SUM(K91:K97)</f>
        <v>2661.41</v>
      </c>
      <c r="L90" s="58">
        <f t="shared" si="1"/>
        <v>94.853874117898627</v>
      </c>
      <c r="M90" s="34"/>
      <c r="N90" s="26"/>
      <c r="O90" s="26"/>
      <c r="P90" s="26"/>
    </row>
    <row r="91" spans="1:16" ht="16.2" thickBot="1">
      <c r="A91" s="66">
        <v>4319</v>
      </c>
      <c r="B91" s="67"/>
      <c r="C91" s="68" t="s">
        <v>511</v>
      </c>
      <c r="D91" s="80"/>
      <c r="E91" s="80"/>
      <c r="F91" s="80"/>
      <c r="G91" s="81"/>
      <c r="H91" s="71"/>
      <c r="I91" s="82">
        <v>12.5</v>
      </c>
      <c r="J91" s="82">
        <v>12.5</v>
      </c>
      <c r="K91" s="71">
        <v>10.56</v>
      </c>
      <c r="L91" s="72">
        <f t="shared" si="1"/>
        <v>84.48</v>
      </c>
      <c r="M91" s="34"/>
      <c r="N91" s="26"/>
      <c r="O91" s="26"/>
      <c r="P91" s="26"/>
    </row>
    <row r="92" spans="1:16" ht="15.6">
      <c r="A92" s="50">
        <v>4329</v>
      </c>
      <c r="B92" s="51"/>
      <c r="C92" s="52" t="s">
        <v>512</v>
      </c>
      <c r="D92" s="83"/>
      <c r="E92" s="83"/>
      <c r="F92" s="83"/>
      <c r="G92" s="84"/>
      <c r="H92" s="55"/>
      <c r="I92" s="85">
        <v>5</v>
      </c>
      <c r="J92" s="85">
        <v>5</v>
      </c>
      <c r="K92" s="55">
        <v>5</v>
      </c>
      <c r="L92" s="74">
        <f t="shared" si="1"/>
        <v>100</v>
      </c>
      <c r="M92" s="34"/>
      <c r="N92" s="26"/>
      <c r="O92" s="26"/>
      <c r="P92" s="26"/>
    </row>
    <row r="93" spans="1:16" ht="15.6">
      <c r="A93" s="27">
        <v>4351</v>
      </c>
      <c r="B93" s="28"/>
      <c r="C93" s="29" t="s">
        <v>513</v>
      </c>
      <c r="D93" s="59">
        <v>428.79</v>
      </c>
      <c r="E93" s="59">
        <v>452.19</v>
      </c>
      <c r="F93" s="59">
        <v>536.21</v>
      </c>
      <c r="G93" s="31">
        <f t="shared" si="2"/>
        <v>118.58068511024126</v>
      </c>
      <c r="H93" s="32"/>
      <c r="I93" s="77">
        <v>1095.3</v>
      </c>
      <c r="J93" s="76">
        <v>1368.3</v>
      </c>
      <c r="K93" s="32">
        <v>1351.73</v>
      </c>
      <c r="L93" s="61">
        <f t="shared" si="1"/>
        <v>98.789008258422868</v>
      </c>
      <c r="M93" s="34"/>
      <c r="N93" s="26"/>
      <c r="O93" s="26"/>
      <c r="P93" s="26"/>
    </row>
    <row r="94" spans="1:16" ht="15.6">
      <c r="A94" s="27">
        <v>4357</v>
      </c>
      <c r="B94" s="28"/>
      <c r="C94" s="29" t="s">
        <v>514</v>
      </c>
      <c r="D94" s="59"/>
      <c r="E94" s="59"/>
      <c r="F94" s="59"/>
      <c r="G94" s="31"/>
      <c r="H94" s="32"/>
      <c r="I94" s="77"/>
      <c r="J94" s="77">
        <v>9</v>
      </c>
      <c r="K94" s="32">
        <v>9</v>
      </c>
      <c r="L94" s="61">
        <f t="shared" si="1"/>
        <v>100</v>
      </c>
      <c r="M94" s="34"/>
      <c r="N94" s="26"/>
      <c r="O94" s="26"/>
      <c r="P94" s="26"/>
    </row>
    <row r="95" spans="1:16" ht="15.6">
      <c r="A95" s="27">
        <v>4359</v>
      </c>
      <c r="B95" s="28"/>
      <c r="C95" s="29" t="s">
        <v>515</v>
      </c>
      <c r="D95" s="59"/>
      <c r="E95" s="59"/>
      <c r="F95" s="59"/>
      <c r="G95" s="39"/>
      <c r="H95" s="32"/>
      <c r="I95" s="77">
        <v>5</v>
      </c>
      <c r="J95" s="77">
        <v>0</v>
      </c>
      <c r="K95" s="32"/>
      <c r="L95" s="61"/>
      <c r="M95" s="34"/>
      <c r="N95" s="26"/>
      <c r="O95" s="26"/>
      <c r="P95" s="26"/>
    </row>
    <row r="96" spans="1:16" ht="15.6">
      <c r="A96" s="27">
        <v>4377</v>
      </c>
      <c r="B96" s="28"/>
      <c r="C96" s="29" t="s">
        <v>516</v>
      </c>
      <c r="D96" s="59"/>
      <c r="E96" s="59"/>
      <c r="F96" s="59"/>
      <c r="G96" s="39"/>
      <c r="H96" s="32"/>
      <c r="I96" s="77">
        <v>1400</v>
      </c>
      <c r="J96" s="77">
        <v>1400</v>
      </c>
      <c r="K96" s="32">
        <v>1274.1199999999999</v>
      </c>
      <c r="L96" s="61">
        <f t="shared" si="1"/>
        <v>91.008571428571415</v>
      </c>
      <c r="M96" s="34"/>
      <c r="N96" s="26"/>
      <c r="O96" s="26"/>
      <c r="P96" s="26"/>
    </row>
    <row r="97" spans="1:16" ht="15.6">
      <c r="A97" s="27">
        <v>4379</v>
      </c>
      <c r="B97" s="28"/>
      <c r="C97" s="29" t="s">
        <v>517</v>
      </c>
      <c r="D97" s="59"/>
      <c r="E97" s="59"/>
      <c r="F97" s="59"/>
      <c r="G97" s="39"/>
      <c r="H97" s="32"/>
      <c r="I97" s="77">
        <v>11</v>
      </c>
      <c r="J97" s="77">
        <v>11</v>
      </c>
      <c r="K97" s="32">
        <v>11</v>
      </c>
      <c r="L97" s="61">
        <f t="shared" si="1"/>
        <v>100</v>
      </c>
      <c r="M97" s="34"/>
      <c r="N97" s="26"/>
      <c r="O97" s="26"/>
      <c r="P97" s="26"/>
    </row>
    <row r="98" spans="1:16" ht="15.6">
      <c r="A98" s="27"/>
      <c r="B98" s="28"/>
      <c r="C98" s="37" t="s">
        <v>518</v>
      </c>
      <c r="D98" s="78">
        <f>SUM(D99:D101)</f>
        <v>18</v>
      </c>
      <c r="E98" s="78">
        <f>SUM(E99:E101)</f>
        <v>44</v>
      </c>
      <c r="F98" s="78">
        <f>SUM(F99:F101)</f>
        <v>39.29</v>
      </c>
      <c r="G98" s="39">
        <f t="shared" si="2"/>
        <v>89.295454545454547</v>
      </c>
      <c r="H98" s="57"/>
      <c r="I98" s="79">
        <f>SUM(I99:I101)</f>
        <v>662.5</v>
      </c>
      <c r="J98" s="79">
        <f>SUM(J99:J101)</f>
        <v>25760.59</v>
      </c>
      <c r="K98" s="79">
        <f>SUM(K99:K101)</f>
        <v>25717.8</v>
      </c>
      <c r="L98" s="58">
        <f t="shared" si="1"/>
        <v>99.833893556009386</v>
      </c>
      <c r="M98" s="34"/>
      <c r="N98" s="26"/>
      <c r="O98" s="26"/>
      <c r="P98" s="26"/>
    </row>
    <row r="99" spans="1:16" ht="15.6">
      <c r="A99" s="27">
        <v>5311</v>
      </c>
      <c r="B99" s="28"/>
      <c r="C99" s="29" t="s">
        <v>519</v>
      </c>
      <c r="D99" s="59">
        <v>18</v>
      </c>
      <c r="E99" s="59">
        <v>18</v>
      </c>
      <c r="F99" s="59">
        <v>12.59</v>
      </c>
      <c r="G99" s="31">
        <f t="shared" si="2"/>
        <v>69.944444444444443</v>
      </c>
      <c r="H99" s="32"/>
      <c r="I99" s="77"/>
      <c r="J99" s="77"/>
      <c r="K99" s="32"/>
      <c r="L99" s="61"/>
      <c r="M99" s="34"/>
      <c r="N99" s="26"/>
      <c r="O99" s="26"/>
      <c r="P99" s="26"/>
    </row>
    <row r="100" spans="1:16" ht="15.6">
      <c r="A100" s="27">
        <v>5212</v>
      </c>
      <c r="B100" s="28"/>
      <c r="C100" s="29" t="s">
        <v>520</v>
      </c>
      <c r="D100" s="59"/>
      <c r="E100" s="59"/>
      <c r="F100" s="59"/>
      <c r="G100" s="39"/>
      <c r="H100" s="32"/>
      <c r="I100" s="77">
        <v>10</v>
      </c>
      <c r="J100" s="77">
        <v>10</v>
      </c>
      <c r="K100" s="32"/>
      <c r="L100" s="61">
        <f t="shared" si="1"/>
        <v>0</v>
      </c>
      <c r="M100" s="34"/>
      <c r="N100" s="26"/>
      <c r="O100" s="26"/>
      <c r="P100" s="26"/>
    </row>
    <row r="101" spans="1:16" ht="15.6">
      <c r="A101" s="27">
        <v>5512</v>
      </c>
      <c r="B101" s="28"/>
      <c r="C101" s="29" t="s">
        <v>521</v>
      </c>
      <c r="D101" s="59"/>
      <c r="E101" s="59">
        <v>26</v>
      </c>
      <c r="F101" s="59">
        <v>26.7</v>
      </c>
      <c r="G101" s="31"/>
      <c r="H101" s="32"/>
      <c r="I101" s="77">
        <v>652.5</v>
      </c>
      <c r="J101" s="77">
        <v>25750.59</v>
      </c>
      <c r="K101" s="32">
        <v>25717.8</v>
      </c>
      <c r="L101" s="61">
        <f t="shared" si="1"/>
        <v>99.872663111796655</v>
      </c>
      <c r="M101" s="34"/>
      <c r="N101" s="26"/>
      <c r="O101" s="26"/>
      <c r="P101" s="26"/>
    </row>
    <row r="102" spans="1:16" ht="15.6">
      <c r="A102" s="27"/>
      <c r="B102" s="28"/>
      <c r="C102" s="37" t="s">
        <v>522</v>
      </c>
      <c r="D102" s="78">
        <f>SUM(D103:D112)</f>
        <v>30.3</v>
      </c>
      <c r="E102" s="78">
        <f>SUM(E103:E112)</f>
        <v>33.299999999999997</v>
      </c>
      <c r="F102" s="78">
        <f>SUM(F103:F112)</f>
        <v>26.490000000000002</v>
      </c>
      <c r="G102" s="39">
        <f t="shared" si="2"/>
        <v>79.549549549549553</v>
      </c>
      <c r="H102" s="57"/>
      <c r="I102" s="79">
        <f>SUM(I103:I112)</f>
        <v>10246.469999999999</v>
      </c>
      <c r="J102" s="79">
        <f>SUM(J103:J112)</f>
        <v>22189.670000000002</v>
      </c>
      <c r="K102" s="79">
        <f>SUM(K103:K112)</f>
        <v>21407.430000000004</v>
      </c>
      <c r="L102" s="61">
        <f t="shared" si="1"/>
        <v>96.474756046394575</v>
      </c>
      <c r="M102" s="34"/>
      <c r="N102" s="26"/>
      <c r="O102" s="26"/>
      <c r="P102" s="26"/>
    </row>
    <row r="103" spans="1:16" ht="15.6">
      <c r="A103" s="27">
        <v>6112</v>
      </c>
      <c r="B103" s="28"/>
      <c r="C103" s="29" t="s">
        <v>523</v>
      </c>
      <c r="D103" s="59"/>
      <c r="E103" s="59"/>
      <c r="F103" s="59"/>
      <c r="G103" s="39"/>
      <c r="H103" s="32"/>
      <c r="I103" s="77">
        <v>1017.4</v>
      </c>
      <c r="J103" s="77">
        <v>1017.4</v>
      </c>
      <c r="K103" s="32">
        <v>1014.39</v>
      </c>
      <c r="L103" s="61">
        <f t="shared" si="1"/>
        <v>99.704147827796348</v>
      </c>
      <c r="M103" s="34"/>
      <c r="N103" s="26"/>
      <c r="O103" s="26"/>
      <c r="P103" s="26"/>
    </row>
    <row r="104" spans="1:16" ht="15.6">
      <c r="A104" s="27">
        <v>6115</v>
      </c>
      <c r="B104" s="28"/>
      <c r="C104" s="29" t="s">
        <v>524</v>
      </c>
      <c r="D104" s="59"/>
      <c r="E104" s="59"/>
      <c r="F104" s="59"/>
      <c r="G104" s="39"/>
      <c r="H104" s="32"/>
      <c r="I104" s="77"/>
      <c r="J104" s="77">
        <v>83</v>
      </c>
      <c r="K104" s="32">
        <v>26.38</v>
      </c>
      <c r="L104" s="61">
        <f t="shared" si="1"/>
        <v>31.783132530120479</v>
      </c>
      <c r="M104" s="34"/>
      <c r="N104" s="26"/>
      <c r="O104" s="26"/>
      <c r="P104" s="26"/>
    </row>
    <row r="105" spans="1:16" ht="15.6">
      <c r="A105" s="27">
        <v>6117</v>
      </c>
      <c r="B105" s="28"/>
      <c r="C105" s="29" t="s">
        <v>396</v>
      </c>
      <c r="D105" s="59"/>
      <c r="E105" s="59"/>
      <c r="F105" s="59"/>
      <c r="G105" s="39"/>
      <c r="H105" s="32"/>
      <c r="I105" s="77"/>
      <c r="J105" s="77">
        <v>47.5</v>
      </c>
      <c r="K105" s="32">
        <v>20.399999999999999</v>
      </c>
      <c r="L105" s="61">
        <f t="shared" si="1"/>
        <v>42.94736842105263</v>
      </c>
      <c r="M105" s="34"/>
      <c r="N105" s="26"/>
      <c r="O105" s="26"/>
      <c r="P105" s="26"/>
    </row>
    <row r="106" spans="1:16" ht="15.6">
      <c r="A106" s="27">
        <v>6171</v>
      </c>
      <c r="B106" s="28"/>
      <c r="C106" s="29" t="s">
        <v>525</v>
      </c>
      <c r="D106" s="59">
        <v>6.2</v>
      </c>
      <c r="E106" s="59">
        <v>6.2</v>
      </c>
      <c r="F106" s="59">
        <v>14.73</v>
      </c>
      <c r="G106" s="36">
        <f t="shared" si="2"/>
        <v>237.58064516129033</v>
      </c>
      <c r="H106" s="32"/>
      <c r="I106" s="77">
        <v>7256.12</v>
      </c>
      <c r="J106" s="77">
        <v>7478.11</v>
      </c>
      <c r="K106" s="32">
        <v>6915.73</v>
      </c>
      <c r="L106" s="61">
        <f t="shared" si="1"/>
        <v>92.479650606904684</v>
      </c>
      <c r="M106" s="34"/>
      <c r="N106" s="26"/>
      <c r="O106" s="26"/>
      <c r="P106" s="26"/>
    </row>
    <row r="107" spans="1:16" ht="15.6">
      <c r="A107" s="27">
        <v>6310</v>
      </c>
      <c r="B107" s="28"/>
      <c r="C107" s="29" t="s">
        <v>526</v>
      </c>
      <c r="D107" s="59">
        <v>24.1</v>
      </c>
      <c r="E107" s="59">
        <v>24.1</v>
      </c>
      <c r="F107" s="59">
        <v>8.76</v>
      </c>
      <c r="G107" s="31">
        <f t="shared" si="2"/>
        <v>36.348547717842322</v>
      </c>
      <c r="H107" s="32"/>
      <c r="I107" s="77">
        <v>347</v>
      </c>
      <c r="J107" s="77">
        <v>347</v>
      </c>
      <c r="K107" s="32">
        <v>222.15</v>
      </c>
      <c r="L107" s="61">
        <f t="shared" si="1"/>
        <v>64.020172910662822</v>
      </c>
      <c r="M107" s="34"/>
      <c r="N107" s="26"/>
      <c r="O107" s="26"/>
      <c r="P107" s="26"/>
    </row>
    <row r="108" spans="1:16" ht="15.6">
      <c r="A108" s="27">
        <v>6330</v>
      </c>
      <c r="B108" s="28"/>
      <c r="C108" s="29" t="s">
        <v>455</v>
      </c>
      <c r="D108" s="35"/>
      <c r="E108" s="35"/>
      <c r="F108" s="35"/>
      <c r="G108" s="31"/>
      <c r="H108" s="32"/>
      <c r="I108" s="77">
        <v>194.92</v>
      </c>
      <c r="J108" s="77">
        <v>11615.35</v>
      </c>
      <c r="K108" s="57">
        <v>11614.36</v>
      </c>
      <c r="L108" s="61">
        <f t="shared" si="1"/>
        <v>99.991476795791783</v>
      </c>
      <c r="M108" s="86"/>
      <c r="N108" s="26"/>
      <c r="O108" s="26"/>
      <c r="P108" s="26"/>
    </row>
    <row r="109" spans="1:16" ht="15.6">
      <c r="A109" s="27">
        <v>6399</v>
      </c>
      <c r="B109" s="28"/>
      <c r="C109" s="29" t="s">
        <v>527</v>
      </c>
      <c r="D109" s="35"/>
      <c r="E109" s="35"/>
      <c r="F109" s="35"/>
      <c r="G109" s="31"/>
      <c r="H109" s="32"/>
      <c r="I109" s="87">
        <v>1320</v>
      </c>
      <c r="J109" s="87">
        <v>1499.53</v>
      </c>
      <c r="K109" s="32">
        <v>1498.74</v>
      </c>
      <c r="L109" s="61">
        <f t="shared" si="1"/>
        <v>99.947316825938799</v>
      </c>
      <c r="M109" s="34"/>
      <c r="N109" s="26"/>
      <c r="O109" s="26"/>
      <c r="P109" s="26"/>
    </row>
    <row r="110" spans="1:16" ht="15.6">
      <c r="A110" s="27">
        <v>6402</v>
      </c>
      <c r="B110" s="28"/>
      <c r="C110" s="29" t="s">
        <v>528</v>
      </c>
      <c r="D110" s="59"/>
      <c r="E110" s="59"/>
      <c r="F110" s="59"/>
      <c r="G110" s="31"/>
      <c r="H110" s="32"/>
      <c r="I110" s="77">
        <v>23.63</v>
      </c>
      <c r="J110" s="77">
        <v>23.63</v>
      </c>
      <c r="K110" s="32">
        <v>23.63</v>
      </c>
      <c r="L110" s="61">
        <f t="shared" si="1"/>
        <v>100</v>
      </c>
      <c r="M110" s="34"/>
      <c r="N110" s="25"/>
      <c r="O110" s="26"/>
      <c r="P110" s="26"/>
    </row>
    <row r="111" spans="1:16" ht="15.6">
      <c r="A111" s="27">
        <v>6409</v>
      </c>
      <c r="B111" s="28"/>
      <c r="C111" s="29" t="s">
        <v>529</v>
      </c>
      <c r="D111" s="32"/>
      <c r="E111" s="32">
        <v>3</v>
      </c>
      <c r="F111" s="76">
        <v>3</v>
      </c>
      <c r="G111" s="31">
        <f t="shared" si="2"/>
        <v>100</v>
      </c>
      <c r="H111" s="32"/>
      <c r="I111" s="77">
        <v>87.4</v>
      </c>
      <c r="J111" s="77">
        <v>78.150000000000006</v>
      </c>
      <c r="K111" s="32">
        <v>71.650000000000006</v>
      </c>
      <c r="L111" s="61">
        <f>K111/J111*100</f>
        <v>91.682661548304552</v>
      </c>
      <c r="M111" s="34"/>
      <c r="N111" s="26"/>
      <c r="O111" s="26"/>
      <c r="P111" s="26"/>
    </row>
    <row r="112" spans="1:16" s="93" customFormat="1" ht="16.2" thickBot="1">
      <c r="A112" s="43"/>
      <c r="B112" s="44"/>
      <c r="C112" s="45"/>
      <c r="D112" s="48"/>
      <c r="E112" s="48"/>
      <c r="F112" s="48"/>
      <c r="G112" s="88"/>
      <c r="H112" s="48"/>
      <c r="I112" s="89"/>
      <c r="J112" s="48"/>
      <c r="K112" s="48"/>
      <c r="L112" s="90"/>
      <c r="M112" s="91"/>
      <c r="N112" s="92"/>
      <c r="O112" s="92"/>
      <c r="P112" s="92"/>
    </row>
    <row r="113" spans="1:16" ht="15.6">
      <c r="A113" s="50"/>
      <c r="B113" s="51"/>
      <c r="C113" s="52" t="s">
        <v>530</v>
      </c>
      <c r="D113" s="73">
        <f>D114</f>
        <v>5137</v>
      </c>
      <c r="E113" s="73">
        <f>SUM(E114:E115)</f>
        <v>9322.99</v>
      </c>
      <c r="F113" s="73">
        <f>SUM(F114:F115)</f>
        <v>4868.1099999999997</v>
      </c>
      <c r="G113" s="170">
        <f t="shared" si="2"/>
        <v>52.216188154229492</v>
      </c>
      <c r="H113" s="55"/>
      <c r="I113" s="73">
        <f>I116+I117</f>
        <v>-3309</v>
      </c>
      <c r="J113" s="73">
        <f>J116+J117</f>
        <v>-3761.26</v>
      </c>
      <c r="K113" s="55">
        <f>SUM(K114:K117)</f>
        <v>-3655.46</v>
      </c>
      <c r="L113" s="74">
        <f>K113/J113*100</f>
        <v>97.187112829211486</v>
      </c>
      <c r="M113" s="34"/>
      <c r="N113" s="26"/>
      <c r="O113" s="26"/>
      <c r="P113" s="26"/>
    </row>
    <row r="114" spans="1:16" ht="18.600000000000001" customHeight="1">
      <c r="A114" s="27"/>
      <c r="B114" s="28">
        <v>8115.25</v>
      </c>
      <c r="C114" s="29" t="s">
        <v>531</v>
      </c>
      <c r="D114" s="35">
        <v>5137</v>
      </c>
      <c r="E114" s="35">
        <v>5137</v>
      </c>
      <c r="F114" s="35">
        <v>682.12</v>
      </c>
      <c r="G114" s="31">
        <f t="shared" si="2"/>
        <v>13.278567257153981</v>
      </c>
      <c r="H114" s="32"/>
      <c r="I114" s="32"/>
      <c r="J114" s="32"/>
      <c r="K114" s="32"/>
      <c r="L114" s="61"/>
      <c r="M114" s="34"/>
      <c r="N114" s="26"/>
      <c r="O114" s="26"/>
      <c r="P114" s="26"/>
    </row>
    <row r="115" spans="1:16" ht="15.6">
      <c r="A115" s="27"/>
      <c r="B115" s="28">
        <v>8123</v>
      </c>
      <c r="C115" s="37" t="s">
        <v>532</v>
      </c>
      <c r="D115" s="35"/>
      <c r="E115" s="35">
        <v>4185.99</v>
      </c>
      <c r="F115" s="32">
        <v>4185.99</v>
      </c>
      <c r="G115" s="31">
        <f t="shared" si="2"/>
        <v>100</v>
      </c>
      <c r="H115" s="32"/>
      <c r="I115" s="32"/>
      <c r="J115" s="32"/>
      <c r="K115" s="76"/>
      <c r="L115" s="61"/>
      <c r="M115" s="34"/>
      <c r="N115" s="26"/>
      <c r="O115" s="26"/>
      <c r="P115" s="26"/>
    </row>
    <row r="116" spans="1:16" ht="15.6">
      <c r="A116" s="27"/>
      <c r="B116" s="28">
        <v>8124</v>
      </c>
      <c r="C116" s="29" t="s">
        <v>533</v>
      </c>
      <c r="D116" s="32"/>
      <c r="E116" s="32"/>
      <c r="F116" s="32"/>
      <c r="G116" s="39"/>
      <c r="H116" s="32"/>
      <c r="I116" s="35">
        <v>-2950</v>
      </c>
      <c r="J116" s="32">
        <v>-3402.26</v>
      </c>
      <c r="K116" s="32">
        <v>-3403.18</v>
      </c>
      <c r="L116" s="61">
        <f>K116/J116*100</f>
        <v>100.0270408493178</v>
      </c>
      <c r="M116" s="34"/>
      <c r="N116" s="26"/>
      <c r="O116" s="26"/>
      <c r="P116" s="26"/>
    </row>
    <row r="117" spans="1:16" ht="15.6">
      <c r="A117" s="27"/>
      <c r="B117" s="28">
        <v>8901</v>
      </c>
      <c r="C117" s="29" t="s">
        <v>534</v>
      </c>
      <c r="D117" s="32"/>
      <c r="E117" s="32"/>
      <c r="F117" s="32"/>
      <c r="G117" s="39"/>
      <c r="H117" s="32"/>
      <c r="I117" s="35">
        <v>-359</v>
      </c>
      <c r="J117" s="32">
        <v>-359</v>
      </c>
      <c r="K117" s="32">
        <v>-252.28</v>
      </c>
      <c r="L117" s="61">
        <f t="shared" ref="L117" si="3">K117/J117*100</f>
        <v>70.272980501392752</v>
      </c>
      <c r="M117" s="34"/>
      <c r="N117" s="26"/>
      <c r="O117" s="26"/>
      <c r="P117" s="26"/>
    </row>
    <row r="118" spans="1:16" ht="8.4" customHeight="1">
      <c r="A118" s="27"/>
      <c r="B118" s="28"/>
      <c r="C118" s="37"/>
      <c r="D118" s="32"/>
      <c r="E118" s="32"/>
      <c r="F118" s="32"/>
      <c r="G118" s="39"/>
      <c r="H118" s="32"/>
      <c r="I118" s="32"/>
      <c r="J118" s="32"/>
      <c r="K118" s="32"/>
      <c r="L118" s="61"/>
      <c r="M118" s="34"/>
      <c r="N118" s="26"/>
      <c r="O118" s="26"/>
      <c r="P118" s="26"/>
    </row>
    <row r="119" spans="1:16" ht="15.6">
      <c r="A119" s="27"/>
      <c r="B119" s="28"/>
      <c r="C119" s="37" t="s">
        <v>85</v>
      </c>
      <c r="D119" s="78">
        <f>D102+D98+D90+D54+D43+D40+D26+D24+D13+D5</f>
        <v>31551.96</v>
      </c>
      <c r="E119" s="78">
        <f>E102+E98+E90+E54+E43+E40+E26+E24+E13+E5</f>
        <v>74418.959999999992</v>
      </c>
      <c r="F119" s="78">
        <f>F102+F98+F90+F54+F43+F40+F26+F24+F13+F5</f>
        <v>75394.649999999994</v>
      </c>
      <c r="G119" s="39">
        <f t="shared" si="2"/>
        <v>101.31107717710648</v>
      </c>
      <c r="H119" s="57"/>
      <c r="I119" s="38"/>
      <c r="J119" s="57"/>
      <c r="K119" s="57"/>
      <c r="L119" s="94"/>
      <c r="M119" s="24"/>
      <c r="N119" s="26"/>
      <c r="O119" s="26"/>
      <c r="P119" s="26"/>
    </row>
    <row r="120" spans="1:16" ht="15.6">
      <c r="A120" s="27"/>
      <c r="B120" s="28"/>
      <c r="C120" s="37" t="s">
        <v>183</v>
      </c>
      <c r="D120" s="57"/>
      <c r="E120" s="57"/>
      <c r="F120" s="57"/>
      <c r="G120" s="95"/>
      <c r="H120" s="57"/>
      <c r="I120" s="38">
        <f>I102+I98+I90+I54+I43+I40</f>
        <v>33379.96</v>
      </c>
      <c r="J120" s="38">
        <f>J102+J98+J90+J54+J43+J40</f>
        <v>79980.69</v>
      </c>
      <c r="K120" s="38">
        <f>K102+K98+K90+K54+K43+K40</f>
        <v>76607.3</v>
      </c>
      <c r="L120" s="96">
        <f>K120/J120*100</f>
        <v>95.782244439251528</v>
      </c>
      <c r="M120" s="34"/>
      <c r="N120" s="26"/>
      <c r="O120" s="26"/>
      <c r="P120" s="26"/>
    </row>
    <row r="121" spans="1:16" ht="15.6">
      <c r="A121" s="27"/>
      <c r="B121" s="28"/>
      <c r="C121" s="37" t="s">
        <v>535</v>
      </c>
      <c r="D121" s="57"/>
      <c r="E121" s="57"/>
      <c r="F121" s="57"/>
      <c r="G121" s="95"/>
      <c r="H121" s="57"/>
      <c r="I121" s="38">
        <f>D119-I120</f>
        <v>-1828</v>
      </c>
      <c r="J121" s="38">
        <f>E119-J120</f>
        <v>-5561.7300000000105</v>
      </c>
      <c r="K121" s="38">
        <f>F119-K120</f>
        <v>-1212.6500000000087</v>
      </c>
      <c r="L121" s="94"/>
      <c r="M121" s="34"/>
      <c r="N121" s="26"/>
      <c r="O121" s="26"/>
      <c r="P121" s="26"/>
    </row>
    <row r="122" spans="1:16" ht="16.2" thickBot="1">
      <c r="A122" s="43"/>
      <c r="B122" s="44"/>
      <c r="C122" s="97" t="s">
        <v>530</v>
      </c>
      <c r="D122" s="98"/>
      <c r="E122" s="98"/>
      <c r="F122" s="98"/>
      <c r="G122" s="99"/>
      <c r="H122" s="98"/>
      <c r="I122" s="100">
        <f>D113+I113</f>
        <v>1828</v>
      </c>
      <c r="J122" s="101">
        <f>E113+J113</f>
        <v>5561.73</v>
      </c>
      <c r="K122" s="101">
        <f>F113+K113</f>
        <v>1212.6499999999996</v>
      </c>
      <c r="L122" s="102"/>
      <c r="M122" s="24"/>
      <c r="N122" s="26"/>
      <c r="O122" s="26"/>
      <c r="P122" s="26"/>
    </row>
    <row r="123" spans="1:16" ht="15.6">
      <c r="A123" s="26"/>
      <c r="B123" s="26"/>
      <c r="C123" s="103"/>
      <c r="D123" s="104"/>
      <c r="E123" s="104"/>
      <c r="F123" s="104"/>
      <c r="G123" s="104"/>
      <c r="H123" s="104"/>
      <c r="I123" s="104"/>
      <c r="J123" s="105"/>
      <c r="K123" s="104"/>
      <c r="L123" s="106"/>
      <c r="M123" s="34"/>
      <c r="N123" s="26"/>
      <c r="O123" s="26"/>
      <c r="P123" s="26"/>
    </row>
    <row r="124" spans="1:16">
      <c r="A124" s="26"/>
      <c r="B124" s="26"/>
      <c r="C124" s="26"/>
      <c r="D124" s="26"/>
      <c r="E124" s="26"/>
      <c r="F124" s="25"/>
      <c r="G124" s="26"/>
      <c r="H124" s="26"/>
      <c r="I124" s="26"/>
      <c r="J124" s="25"/>
      <c r="K124" s="25"/>
      <c r="L124" s="26"/>
      <c r="M124" s="26"/>
      <c r="N124" s="26"/>
      <c r="O124" s="26"/>
      <c r="P124" s="26"/>
    </row>
  </sheetData>
  <mergeCells count="1">
    <mergeCell ref="C1:L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K81"/>
  <sheetViews>
    <sheetView topLeftCell="A51" workbookViewId="0">
      <selection activeCell="A82" sqref="A82"/>
    </sheetView>
  </sheetViews>
  <sheetFormatPr defaultRowHeight="14.4"/>
  <cols>
    <col min="1" max="1" width="32.77734375" bestFit="1" customWidth="1"/>
    <col min="2" max="4" width="12.44140625" bestFit="1" customWidth="1"/>
    <col min="5" max="5" width="8" bestFit="1" customWidth="1"/>
    <col min="6" max="6" width="6.5546875" bestFit="1" customWidth="1"/>
  </cols>
  <sheetData>
    <row r="3" spans="1:11" ht="15.6">
      <c r="A3" s="197" t="s">
        <v>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8</v>
      </c>
      <c r="B5" s="2" t="s">
        <v>9</v>
      </c>
      <c r="C5" s="2" t="s">
        <v>10</v>
      </c>
      <c r="D5" s="2" t="s">
        <v>10</v>
      </c>
      <c r="E5" s="2" t="s">
        <v>11</v>
      </c>
      <c r="F5" s="2" t="s">
        <v>12</v>
      </c>
      <c r="G5" s="2"/>
      <c r="H5" s="2"/>
      <c r="I5" s="2"/>
      <c r="J5" s="2"/>
    </row>
    <row r="6" spans="1:11">
      <c r="C6" s="2" t="s">
        <v>13</v>
      </c>
      <c r="D6" s="2" t="s">
        <v>14</v>
      </c>
    </row>
    <row r="7" spans="1:11">
      <c r="A7" s="3" t="s">
        <v>15</v>
      </c>
      <c r="B7" s="4">
        <v>25794915.109999999</v>
      </c>
      <c r="C7" s="4">
        <v>24283500</v>
      </c>
      <c r="D7" s="4">
        <v>25013370</v>
      </c>
      <c r="E7" s="4">
        <v>106.22404146848683</v>
      </c>
      <c r="F7" s="4">
        <v>103.12450945234488</v>
      </c>
    </row>
    <row r="8" spans="1:11">
      <c r="A8" s="3" t="s">
        <v>16</v>
      </c>
      <c r="B8" s="4">
        <v>4686323.03</v>
      </c>
      <c r="C8" s="4">
        <v>4199240</v>
      </c>
      <c r="D8" s="4">
        <v>4535580</v>
      </c>
      <c r="E8" s="4">
        <v>111.59931392347187</v>
      </c>
      <c r="F8" s="4">
        <v>103.32356677646519</v>
      </c>
    </row>
    <row r="9" spans="1:11">
      <c r="A9" s="3" t="s">
        <v>17</v>
      </c>
      <c r="B9" s="4">
        <v>989894</v>
      </c>
      <c r="C9" s="4">
        <v>936500</v>
      </c>
      <c r="D9" s="4">
        <v>945500</v>
      </c>
      <c r="E9" s="4">
        <v>105.70144153764014</v>
      </c>
      <c r="F9" s="4">
        <v>104.69529349550501</v>
      </c>
    </row>
    <row r="10" spans="1:11">
      <c r="A10" s="3" t="s">
        <v>18</v>
      </c>
      <c r="B10" s="4">
        <v>43923497.18</v>
      </c>
      <c r="C10" s="4">
        <v>2132720</v>
      </c>
      <c r="D10" s="4">
        <v>43924510</v>
      </c>
      <c r="E10" s="4">
        <v>2059.5060382985107</v>
      </c>
      <c r="F10" s="4">
        <v>99.997694180310717</v>
      </c>
    </row>
    <row r="11" spans="1:11">
      <c r="A11" s="1" t="s">
        <v>19</v>
      </c>
      <c r="B11" s="5">
        <v>75394629.319999993</v>
      </c>
      <c r="C11" s="5">
        <v>31551960</v>
      </c>
      <c r="D11" s="5">
        <v>74418960</v>
      </c>
      <c r="E11" s="5">
        <v>238.95386949019962</v>
      </c>
      <c r="F11" s="5">
        <v>101.31104938848917</v>
      </c>
    </row>
    <row r="14" spans="1:11" ht="15.6">
      <c r="A14" s="197" t="s">
        <v>20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6" spans="1:11">
      <c r="A16" s="1" t="s">
        <v>21</v>
      </c>
      <c r="B16" s="2" t="s">
        <v>9</v>
      </c>
      <c r="C16" s="2" t="s">
        <v>10</v>
      </c>
      <c r="D16" s="2" t="s">
        <v>10</v>
      </c>
      <c r="E16" s="2" t="s">
        <v>11</v>
      </c>
      <c r="F16" s="2" t="s">
        <v>12</v>
      </c>
      <c r="G16" s="2"/>
      <c r="H16" s="2"/>
      <c r="I16" s="2"/>
      <c r="J16" s="2"/>
    </row>
    <row r="17" spans="1:6">
      <c r="C17" s="2" t="s">
        <v>13</v>
      </c>
      <c r="D17" s="2" t="s">
        <v>14</v>
      </c>
    </row>
    <row r="18" spans="1:6">
      <c r="A18" s="3" t="s">
        <v>22</v>
      </c>
      <c r="B18" s="4">
        <v>4888907.5</v>
      </c>
      <c r="C18" s="4">
        <v>4640000</v>
      </c>
      <c r="D18" s="4">
        <v>4640000</v>
      </c>
      <c r="E18" s="4">
        <v>105.36438577586208</v>
      </c>
      <c r="F18" s="4">
        <v>105.36438577586208</v>
      </c>
    </row>
    <row r="19" spans="1:6">
      <c r="A19" s="3" t="s">
        <v>23</v>
      </c>
      <c r="B19" s="4">
        <v>291081.96999999997</v>
      </c>
      <c r="C19" s="4">
        <v>100000</v>
      </c>
      <c r="D19" s="4">
        <v>270000</v>
      </c>
      <c r="E19" s="4">
        <v>291.08196999999996</v>
      </c>
      <c r="F19" s="4">
        <v>107.80813703703703</v>
      </c>
    </row>
    <row r="20" spans="1:6">
      <c r="A20" s="3" t="s">
        <v>24</v>
      </c>
      <c r="B20" s="4">
        <v>539498.39</v>
      </c>
      <c r="C20" s="4">
        <v>480000</v>
      </c>
      <c r="D20" s="4">
        <v>480000</v>
      </c>
      <c r="E20" s="4">
        <v>112.39549791666667</v>
      </c>
      <c r="F20" s="4">
        <v>112.39549791666667</v>
      </c>
    </row>
    <row r="21" spans="1:6">
      <c r="A21" s="3" t="s">
        <v>25</v>
      </c>
      <c r="B21" s="4">
        <v>5150743.22</v>
      </c>
      <c r="C21" s="4">
        <v>4350000</v>
      </c>
      <c r="D21" s="4">
        <v>4350000</v>
      </c>
      <c r="E21" s="4">
        <v>118.40789011494253</v>
      </c>
      <c r="F21" s="4">
        <v>118.40789011494253</v>
      </c>
    </row>
    <row r="22" spans="1:6">
      <c r="A22" s="3" t="s">
        <v>26</v>
      </c>
      <c r="B22" s="4">
        <v>1156150</v>
      </c>
      <c r="C22" s="4">
        <v>1000000</v>
      </c>
      <c r="D22" s="4">
        <v>1156150</v>
      </c>
      <c r="E22" s="4">
        <v>115.61499999999999</v>
      </c>
      <c r="F22" s="4">
        <v>100</v>
      </c>
    </row>
    <row r="23" spans="1:6">
      <c r="A23" s="1" t="s">
        <v>27</v>
      </c>
      <c r="B23" s="5">
        <v>12026381.079999998</v>
      </c>
      <c r="C23" s="5">
        <v>10570000</v>
      </c>
      <c r="D23" s="5">
        <v>10896150</v>
      </c>
      <c r="E23" s="5">
        <v>113.77843973509931</v>
      </c>
      <c r="F23" s="5">
        <v>110.37275624876675</v>
      </c>
    </row>
    <row r="24" spans="1:6">
      <c r="A24" s="3" t="s">
        <v>28</v>
      </c>
      <c r="B24" s="4">
        <v>9919114.7300000004</v>
      </c>
      <c r="C24" s="4">
        <v>10000000</v>
      </c>
      <c r="D24" s="4">
        <v>10323220</v>
      </c>
      <c r="E24" s="4">
        <v>99.191147300000011</v>
      </c>
      <c r="F24" s="4">
        <v>96.085472652912557</v>
      </c>
    </row>
    <row r="25" spans="1:6">
      <c r="A25" s="1" t="s">
        <v>29</v>
      </c>
      <c r="B25" s="5">
        <v>9919114.7300000004</v>
      </c>
      <c r="C25" s="5">
        <v>10000000</v>
      </c>
      <c r="D25" s="5">
        <v>10323220</v>
      </c>
      <c r="E25" s="5">
        <v>99.191147300000011</v>
      </c>
      <c r="F25" s="5">
        <v>96.085472652912557</v>
      </c>
    </row>
    <row r="26" spans="1:6">
      <c r="A26" s="3" t="s">
        <v>30</v>
      </c>
      <c r="C26" s="4">
        <v>1000</v>
      </c>
      <c r="D26" s="4">
        <v>1000</v>
      </c>
    </row>
    <row r="27" spans="1:6">
      <c r="A27" s="3" t="s">
        <v>31</v>
      </c>
      <c r="B27" s="4">
        <v>389</v>
      </c>
      <c r="D27" s="4">
        <v>500</v>
      </c>
      <c r="F27" s="4">
        <v>77.8</v>
      </c>
    </row>
    <row r="28" spans="1:6">
      <c r="A28" s="3" t="s">
        <v>32</v>
      </c>
      <c r="B28" s="4">
        <v>1201820.1499999999</v>
      </c>
      <c r="C28" s="4">
        <v>1140000</v>
      </c>
      <c r="D28" s="4">
        <v>1140000</v>
      </c>
      <c r="E28" s="4">
        <v>105.42282017543857</v>
      </c>
      <c r="F28" s="4">
        <v>105.42282017543857</v>
      </c>
    </row>
    <row r="29" spans="1:6">
      <c r="A29" s="3" t="s">
        <v>33</v>
      </c>
      <c r="B29" s="4">
        <v>104027.28</v>
      </c>
      <c r="C29" s="4">
        <v>102000</v>
      </c>
      <c r="D29" s="4">
        <v>102000</v>
      </c>
      <c r="E29" s="4">
        <v>101.9875294117647</v>
      </c>
      <c r="F29" s="4">
        <v>101.9875294117647</v>
      </c>
    </row>
    <row r="30" spans="1:6">
      <c r="A30" s="3" t="s">
        <v>34</v>
      </c>
      <c r="B30" s="4">
        <v>74290</v>
      </c>
      <c r="C30" s="4">
        <v>54000</v>
      </c>
      <c r="D30" s="4">
        <v>54000</v>
      </c>
      <c r="E30" s="4">
        <v>137.57407407407408</v>
      </c>
      <c r="F30" s="4">
        <v>137.57407407407408</v>
      </c>
    </row>
    <row r="31" spans="1:6">
      <c r="A31" s="3" t="s">
        <v>35</v>
      </c>
      <c r="B31" s="4">
        <v>134757</v>
      </c>
      <c r="C31" s="4">
        <v>145000</v>
      </c>
      <c r="D31" s="4">
        <v>145000</v>
      </c>
      <c r="E31" s="4">
        <v>92.93586206896552</v>
      </c>
      <c r="F31" s="4">
        <v>92.93586206896552</v>
      </c>
    </row>
    <row r="32" spans="1:6">
      <c r="A32" s="3" t="s">
        <v>36</v>
      </c>
      <c r="B32" s="4">
        <v>28868</v>
      </c>
      <c r="C32" s="4">
        <v>20000</v>
      </c>
      <c r="D32" s="4">
        <v>20000</v>
      </c>
      <c r="E32" s="4">
        <v>144.34</v>
      </c>
      <c r="F32" s="4">
        <v>144.34</v>
      </c>
    </row>
    <row r="33" spans="1:6">
      <c r="A33" s="3" t="s">
        <v>37</v>
      </c>
      <c r="B33" s="4">
        <v>79809.070000000007</v>
      </c>
      <c r="C33" s="4">
        <v>100000</v>
      </c>
      <c r="D33" s="4">
        <v>100000</v>
      </c>
      <c r="E33" s="4">
        <v>79.809070000000006</v>
      </c>
      <c r="F33" s="4">
        <v>79.809070000000006</v>
      </c>
    </row>
    <row r="34" spans="1:6">
      <c r="A34" s="3" t="s">
        <v>38</v>
      </c>
      <c r="B34" s="4">
        <v>453738.4</v>
      </c>
      <c r="C34" s="4">
        <v>460000</v>
      </c>
      <c r="D34" s="4">
        <v>460000</v>
      </c>
      <c r="E34" s="4">
        <v>98.638782608695649</v>
      </c>
      <c r="F34" s="4">
        <v>98.638782608695649</v>
      </c>
    </row>
    <row r="35" spans="1:6">
      <c r="A35" s="3" t="s">
        <v>39</v>
      </c>
      <c r="B35" s="4">
        <v>435920</v>
      </c>
      <c r="C35" s="4">
        <v>311500</v>
      </c>
      <c r="D35" s="4">
        <v>391500</v>
      </c>
      <c r="E35" s="4">
        <v>139.9422150882825</v>
      </c>
      <c r="F35" s="4">
        <v>111.34610472541506</v>
      </c>
    </row>
    <row r="36" spans="1:6">
      <c r="A36" s="1" t="s">
        <v>40</v>
      </c>
      <c r="B36" s="5">
        <v>2513618.9</v>
      </c>
      <c r="C36" s="5">
        <v>2333500</v>
      </c>
      <c r="D36" s="5">
        <v>2414000</v>
      </c>
      <c r="E36" s="5">
        <v>107.71883008356546</v>
      </c>
      <c r="F36" s="5">
        <v>104.12671499585748</v>
      </c>
    </row>
    <row r="37" spans="1:6">
      <c r="A37" s="3" t="s">
        <v>41</v>
      </c>
      <c r="B37" s="4">
        <v>1335800.3999999999</v>
      </c>
      <c r="C37" s="4">
        <v>1380000</v>
      </c>
      <c r="D37" s="4">
        <v>1380000</v>
      </c>
      <c r="E37" s="4">
        <v>96.797130434782602</v>
      </c>
      <c r="F37" s="4">
        <v>96.797130434782602</v>
      </c>
    </row>
    <row r="38" spans="1:6">
      <c r="A38" s="1" t="s">
        <v>42</v>
      </c>
      <c r="B38" s="5">
        <v>1335800.3999999999</v>
      </c>
      <c r="C38" s="5">
        <v>1380000</v>
      </c>
      <c r="D38" s="5">
        <v>1380000</v>
      </c>
      <c r="E38" s="5">
        <v>96.797130434782602</v>
      </c>
      <c r="F38" s="5">
        <v>96.797130434782602</v>
      </c>
    </row>
    <row r="39" spans="1:6">
      <c r="A39" s="1" t="s">
        <v>43</v>
      </c>
      <c r="B39" s="5">
        <v>25794915.109999996</v>
      </c>
      <c r="C39" s="5">
        <v>24283500</v>
      </c>
      <c r="D39" s="5">
        <v>25013370</v>
      </c>
      <c r="E39" s="5">
        <v>106.2240414684868</v>
      </c>
      <c r="F39" s="5">
        <v>103.12450945234485</v>
      </c>
    </row>
    <row r="40" spans="1:6">
      <c r="A40" s="3" t="s">
        <v>44</v>
      </c>
      <c r="B40" s="4">
        <v>1794196.56</v>
      </c>
      <c r="C40" s="4">
        <v>1755350</v>
      </c>
      <c r="D40" s="4">
        <v>1781510</v>
      </c>
      <c r="E40" s="4">
        <v>102.2130378556983</v>
      </c>
      <c r="F40" s="4">
        <v>100.71212398470961</v>
      </c>
    </row>
    <row r="41" spans="1:6">
      <c r="A41" s="3" t="s">
        <v>45</v>
      </c>
      <c r="B41" s="4">
        <v>757956.4</v>
      </c>
      <c r="C41" s="4">
        <v>760300</v>
      </c>
      <c r="D41" s="4">
        <v>766300</v>
      </c>
      <c r="E41" s="4">
        <v>99.691753255293975</v>
      </c>
      <c r="F41" s="4">
        <v>98.911183609552396</v>
      </c>
    </row>
    <row r="42" spans="1:6">
      <c r="A42" s="3" t="s">
        <v>46</v>
      </c>
      <c r="B42" s="4">
        <v>7865</v>
      </c>
      <c r="C42" s="4">
        <v>5000</v>
      </c>
      <c r="D42" s="4">
        <v>2600</v>
      </c>
      <c r="E42" s="4">
        <v>157.29999999999998</v>
      </c>
      <c r="F42" s="4">
        <v>302.5</v>
      </c>
    </row>
    <row r="43" spans="1:6">
      <c r="A43" s="3" t="s">
        <v>47</v>
      </c>
      <c r="B43" s="4">
        <v>18474.28</v>
      </c>
      <c r="C43" s="4">
        <v>18500</v>
      </c>
      <c r="D43" s="4">
        <v>18500</v>
      </c>
      <c r="E43" s="4">
        <v>99.860972972972959</v>
      </c>
      <c r="F43" s="4">
        <v>99.860972972972959</v>
      </c>
    </row>
    <row r="44" spans="1:6">
      <c r="A44" s="3" t="s">
        <v>48</v>
      </c>
      <c r="B44" s="4">
        <v>59411.76</v>
      </c>
      <c r="C44" s="4">
        <v>38000</v>
      </c>
      <c r="D44" s="4">
        <v>38000</v>
      </c>
      <c r="E44" s="4">
        <v>156.34673684210526</v>
      </c>
      <c r="F44" s="4">
        <v>156.34673684210526</v>
      </c>
    </row>
    <row r="45" spans="1:6">
      <c r="A45" s="3" t="s">
        <v>49</v>
      </c>
      <c r="B45" s="4">
        <v>1281191.52</v>
      </c>
      <c r="C45" s="4">
        <v>1289130</v>
      </c>
      <c r="D45" s="4">
        <v>1284530</v>
      </c>
      <c r="E45" s="4">
        <v>99.384198645598204</v>
      </c>
      <c r="F45" s="4">
        <v>99.740101048632582</v>
      </c>
    </row>
    <row r="46" spans="1:6">
      <c r="A46" s="3" t="s">
        <v>50</v>
      </c>
      <c r="B46" s="4">
        <v>1425</v>
      </c>
      <c r="C46" s="4">
        <v>2000</v>
      </c>
      <c r="D46" s="4">
        <v>2000</v>
      </c>
      <c r="E46" s="4">
        <v>71.25</v>
      </c>
      <c r="F46" s="4">
        <v>71.25</v>
      </c>
    </row>
    <row r="47" spans="1:6">
      <c r="A47" s="3" t="s">
        <v>51</v>
      </c>
      <c r="B47" s="4">
        <v>8755.2000000000007</v>
      </c>
      <c r="C47" s="4">
        <v>24100</v>
      </c>
      <c r="D47" s="4">
        <v>24000</v>
      </c>
      <c r="E47" s="4">
        <v>36.328630705394197</v>
      </c>
      <c r="F47" s="4">
        <v>36.480000000000004</v>
      </c>
    </row>
    <row r="48" spans="1:6">
      <c r="A48" s="3" t="s">
        <v>52</v>
      </c>
      <c r="B48" s="4">
        <v>3.59</v>
      </c>
      <c r="D48" s="4">
        <v>100</v>
      </c>
      <c r="F48" s="4">
        <v>3.5900000000000003</v>
      </c>
    </row>
    <row r="49" spans="1:6">
      <c r="A49" s="1" t="s">
        <v>53</v>
      </c>
      <c r="B49" s="5">
        <v>3929279.3099999996</v>
      </c>
      <c r="C49" s="5">
        <v>3892380</v>
      </c>
      <c r="D49" s="5">
        <v>3917540</v>
      </c>
      <c r="E49" s="5">
        <v>100.947988377291</v>
      </c>
      <c r="F49" s="5">
        <v>100.29966024597068</v>
      </c>
    </row>
    <row r="50" spans="1:6">
      <c r="A50" s="3" t="s">
        <v>54</v>
      </c>
      <c r="B50" s="4">
        <v>24090</v>
      </c>
      <c r="C50" s="4">
        <v>21000</v>
      </c>
      <c r="D50" s="4">
        <v>33000</v>
      </c>
      <c r="E50" s="4">
        <v>114.71428571428572</v>
      </c>
      <c r="F50" s="4">
        <v>73</v>
      </c>
    </row>
    <row r="51" spans="1:6">
      <c r="A51" s="1" t="s">
        <v>55</v>
      </c>
      <c r="B51" s="5">
        <v>24090</v>
      </c>
      <c r="C51" s="5">
        <v>21000</v>
      </c>
      <c r="D51" s="5">
        <v>33000</v>
      </c>
      <c r="E51" s="5">
        <v>114.71428571428572</v>
      </c>
      <c r="F51" s="5">
        <v>73</v>
      </c>
    </row>
    <row r="52" spans="1:6">
      <c r="A52" s="3" t="s">
        <v>56</v>
      </c>
      <c r="B52" s="4">
        <v>142690</v>
      </c>
      <c r="C52" s="4">
        <v>14000</v>
      </c>
      <c r="D52" s="4">
        <v>137000</v>
      </c>
      <c r="E52" s="4">
        <v>1019.2142857142857</v>
      </c>
      <c r="F52" s="4">
        <v>104.15328467153284</v>
      </c>
    </row>
    <row r="53" spans="1:6">
      <c r="A53" s="3" t="s">
        <v>57</v>
      </c>
      <c r="B53" s="4">
        <v>21753</v>
      </c>
      <c r="C53" s="4">
        <v>30000</v>
      </c>
      <c r="D53" s="4">
        <v>41450</v>
      </c>
      <c r="E53" s="4">
        <v>72.509999999999991</v>
      </c>
      <c r="F53" s="4">
        <v>52.480096501809406</v>
      </c>
    </row>
    <row r="54" spans="1:6">
      <c r="A54" s="3" t="s">
        <v>58</v>
      </c>
      <c r="B54" s="4">
        <v>46870</v>
      </c>
      <c r="D54" s="4">
        <v>46870</v>
      </c>
      <c r="F54" s="4">
        <v>100</v>
      </c>
    </row>
    <row r="55" spans="1:6">
      <c r="A55" s="3" t="s">
        <v>59</v>
      </c>
      <c r="B55" s="4">
        <v>477266.72</v>
      </c>
      <c r="C55" s="4">
        <v>197700</v>
      </c>
      <c r="D55" s="4">
        <v>315360</v>
      </c>
      <c r="E55" s="4">
        <v>241.40957005563985</v>
      </c>
      <c r="F55" s="4">
        <v>151.34028411973617</v>
      </c>
    </row>
    <row r="56" spans="1:6">
      <c r="A56" s="3" t="s">
        <v>60</v>
      </c>
      <c r="B56" s="4">
        <v>218</v>
      </c>
      <c r="D56" s="4">
        <v>200</v>
      </c>
      <c r="F56" s="4">
        <v>109.00000000000001</v>
      </c>
    </row>
    <row r="57" spans="1:6">
      <c r="A57" s="1" t="s">
        <v>61</v>
      </c>
      <c r="B57" s="5">
        <v>688797.72</v>
      </c>
      <c r="C57" s="5">
        <v>241700</v>
      </c>
      <c r="D57" s="5">
        <v>540880</v>
      </c>
      <c r="E57" s="5">
        <v>284.98043856019859</v>
      </c>
      <c r="F57" s="5">
        <v>127.34760390474781</v>
      </c>
    </row>
    <row r="58" spans="1:6">
      <c r="A58" s="3" t="s">
        <v>62</v>
      </c>
      <c r="B58" s="4">
        <v>44156</v>
      </c>
      <c r="C58" s="4">
        <v>44160</v>
      </c>
      <c r="D58" s="4">
        <v>44160</v>
      </c>
      <c r="E58" s="4">
        <v>99.990942028985501</v>
      </c>
      <c r="F58" s="4">
        <v>99.990942028985501</v>
      </c>
    </row>
    <row r="59" spans="1:6">
      <c r="A59" s="1" t="s">
        <v>63</v>
      </c>
      <c r="B59" s="5">
        <v>44156</v>
      </c>
      <c r="C59" s="5">
        <v>44160</v>
      </c>
      <c r="D59" s="5">
        <v>44160</v>
      </c>
      <c r="E59" s="5">
        <v>99.990942028985501</v>
      </c>
      <c r="F59" s="5">
        <v>99.990942028985501</v>
      </c>
    </row>
    <row r="60" spans="1:6">
      <c r="A60" s="1" t="s">
        <v>64</v>
      </c>
      <c r="B60" s="5">
        <v>4686323.0299999993</v>
      </c>
      <c r="C60" s="5">
        <v>4199240</v>
      </c>
      <c r="D60" s="5">
        <v>4535580</v>
      </c>
      <c r="E60" s="5">
        <v>111.59931392347184</v>
      </c>
      <c r="F60" s="5">
        <v>103.32356677646517</v>
      </c>
    </row>
    <row r="61" spans="1:6">
      <c r="A61" s="3" t="s">
        <v>65</v>
      </c>
      <c r="B61" s="4">
        <v>100788</v>
      </c>
      <c r="C61" s="4">
        <v>60000</v>
      </c>
      <c r="D61" s="4">
        <v>60000</v>
      </c>
      <c r="E61" s="4">
        <v>167.98</v>
      </c>
      <c r="F61" s="4">
        <v>167.98</v>
      </c>
    </row>
    <row r="62" spans="1:6">
      <c r="A62" s="3" t="s">
        <v>66</v>
      </c>
      <c r="B62" s="4">
        <v>881006</v>
      </c>
      <c r="C62" s="4">
        <v>876500</v>
      </c>
      <c r="D62" s="4">
        <v>879500</v>
      </c>
      <c r="E62" s="4">
        <v>100.51409013120364</v>
      </c>
      <c r="F62" s="4">
        <v>100.17123365548608</v>
      </c>
    </row>
    <row r="63" spans="1:6">
      <c r="A63" s="3" t="s">
        <v>67</v>
      </c>
      <c r="B63" s="4">
        <v>8100</v>
      </c>
      <c r="D63" s="4">
        <v>6000</v>
      </c>
      <c r="F63" s="4">
        <v>135</v>
      </c>
    </row>
    <row r="64" spans="1:6">
      <c r="A64" s="1" t="s">
        <v>68</v>
      </c>
      <c r="B64" s="5">
        <v>989894</v>
      </c>
      <c r="C64" s="5">
        <v>936500</v>
      </c>
      <c r="D64" s="5">
        <v>945500</v>
      </c>
      <c r="E64" s="5">
        <v>105.70144153764014</v>
      </c>
      <c r="F64" s="5">
        <v>104.69529349550501</v>
      </c>
    </row>
    <row r="65" spans="1:6">
      <c r="A65" s="1" t="s">
        <v>69</v>
      </c>
      <c r="B65" s="5">
        <v>989894</v>
      </c>
      <c r="C65" s="5">
        <v>936500</v>
      </c>
      <c r="D65" s="5">
        <v>945500</v>
      </c>
      <c r="E65" s="5">
        <v>105.70144153764014</v>
      </c>
      <c r="F65" s="5">
        <v>104.69529349550501</v>
      </c>
    </row>
    <row r="66" spans="1:6">
      <c r="A66" s="3" t="s">
        <v>70</v>
      </c>
      <c r="B66" s="4">
        <v>130500</v>
      </c>
      <c r="D66" s="4">
        <v>130500</v>
      </c>
      <c r="F66" s="4">
        <v>100</v>
      </c>
    </row>
    <row r="67" spans="1:6">
      <c r="A67" s="3" t="s">
        <v>71</v>
      </c>
      <c r="B67" s="4">
        <v>1637800</v>
      </c>
      <c r="C67" s="4">
        <v>1637800</v>
      </c>
      <c r="D67" s="4">
        <v>1637800</v>
      </c>
      <c r="E67" s="4">
        <v>100</v>
      </c>
      <c r="F67" s="4">
        <v>100</v>
      </c>
    </row>
    <row r="68" spans="1:6">
      <c r="A68" s="3" t="s">
        <v>72</v>
      </c>
      <c r="B68" s="4">
        <v>986803</v>
      </c>
      <c r="D68" s="4">
        <v>986800</v>
      </c>
      <c r="F68" s="4">
        <v>100.00030401297121</v>
      </c>
    </row>
    <row r="69" spans="1:6">
      <c r="A69" s="3" t="s">
        <v>73</v>
      </c>
      <c r="B69" s="4">
        <v>488794.37</v>
      </c>
      <c r="D69" s="4">
        <v>488790</v>
      </c>
      <c r="F69" s="4">
        <v>100.00089404447718</v>
      </c>
    </row>
    <row r="70" spans="1:6">
      <c r="A70" s="3" t="s">
        <v>74</v>
      </c>
      <c r="B70" s="4">
        <v>479144.96000000002</v>
      </c>
      <c r="D70" s="4">
        <v>479140</v>
      </c>
      <c r="F70" s="4">
        <v>100.00103518804526</v>
      </c>
    </row>
    <row r="71" spans="1:6">
      <c r="A71" s="3" t="s">
        <v>75</v>
      </c>
      <c r="B71" s="4">
        <v>439320.26</v>
      </c>
      <c r="D71" s="4">
        <v>439320</v>
      </c>
      <c r="F71" s="4">
        <v>100.00005918237275</v>
      </c>
    </row>
    <row r="72" spans="1:6">
      <c r="A72" s="3" t="s">
        <v>76</v>
      </c>
      <c r="B72" s="4">
        <v>335350</v>
      </c>
      <c r="C72" s="4">
        <v>300000</v>
      </c>
      <c r="D72" s="4">
        <v>335350</v>
      </c>
      <c r="E72" s="4">
        <v>111.78333333333332</v>
      </c>
      <c r="F72" s="4">
        <v>100</v>
      </c>
    </row>
    <row r="73" spans="1:6">
      <c r="A73" s="3" t="s">
        <v>77</v>
      </c>
      <c r="B73" s="4">
        <v>11614356.07</v>
      </c>
      <c r="C73" s="4">
        <v>194920</v>
      </c>
      <c r="D73" s="4">
        <v>11615380</v>
      </c>
      <c r="E73" s="4">
        <v>5958.5245587933514</v>
      </c>
      <c r="F73" s="4">
        <v>99.991184705106505</v>
      </c>
    </row>
    <row r="74" spans="1:6">
      <c r="A74" s="1" t="s">
        <v>78</v>
      </c>
      <c r="B74" s="5">
        <v>16112068.66</v>
      </c>
      <c r="C74" s="5">
        <v>2132720</v>
      </c>
      <c r="D74" s="5">
        <v>16113080</v>
      </c>
      <c r="E74" s="5">
        <v>755.47041618215235</v>
      </c>
      <c r="F74" s="5">
        <v>99.993723484274881</v>
      </c>
    </row>
    <row r="75" spans="1:6">
      <c r="A75" s="3" t="s">
        <v>79</v>
      </c>
      <c r="B75" s="4">
        <v>212.94</v>
      </c>
      <c r="D75" s="4">
        <v>210</v>
      </c>
      <c r="F75" s="4">
        <v>101.4</v>
      </c>
    </row>
    <row r="76" spans="1:6">
      <c r="A76" s="3" t="s">
        <v>80</v>
      </c>
      <c r="B76" s="4">
        <v>6350755.5899999999</v>
      </c>
      <c r="D76" s="4">
        <v>6350760</v>
      </c>
      <c r="F76" s="4">
        <v>99.999930559492086</v>
      </c>
    </row>
    <row r="77" spans="1:6">
      <c r="A77" s="3" t="s">
        <v>81</v>
      </c>
      <c r="B77" s="4">
        <v>21456364.66</v>
      </c>
      <c r="D77" s="4">
        <v>21456360</v>
      </c>
      <c r="F77" s="4">
        <v>100.00002171850211</v>
      </c>
    </row>
    <row r="78" spans="1:6">
      <c r="A78" s="3" t="s">
        <v>82</v>
      </c>
      <c r="B78" s="4">
        <v>4095.33</v>
      </c>
      <c r="D78" s="4">
        <v>4100</v>
      </c>
      <c r="F78" s="4">
        <v>99.8860975609756</v>
      </c>
    </row>
    <row r="79" spans="1:6">
      <c r="A79" s="1" t="s">
        <v>83</v>
      </c>
      <c r="B79" s="5">
        <v>27811428.52</v>
      </c>
      <c r="D79" s="5">
        <v>27811430</v>
      </c>
      <c r="F79" s="5">
        <v>99.999994678446953</v>
      </c>
    </row>
    <row r="80" spans="1:6">
      <c r="A80" s="1" t="s">
        <v>84</v>
      </c>
      <c r="B80" s="5">
        <v>43923497.18</v>
      </c>
      <c r="C80" s="5">
        <v>2132720</v>
      </c>
      <c r="D80" s="5">
        <v>43924510</v>
      </c>
      <c r="E80" s="5">
        <v>2059.5060382985107</v>
      </c>
      <c r="F80" s="5">
        <v>99.997694180310717</v>
      </c>
    </row>
    <row r="81" spans="1:6">
      <c r="A81" s="1" t="s">
        <v>85</v>
      </c>
      <c r="B81" s="5">
        <v>75394629.319999993</v>
      </c>
      <c r="C81" s="5">
        <v>31551960</v>
      </c>
      <c r="D81" s="5">
        <v>74418960</v>
      </c>
      <c r="E81" s="5">
        <v>238.95386949019962</v>
      </c>
      <c r="F81" s="5">
        <v>101.31104938848917</v>
      </c>
    </row>
  </sheetData>
  <mergeCells count="2">
    <mergeCell ref="A3:K3"/>
    <mergeCell ref="A14:K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93"/>
  <sheetViews>
    <sheetView topLeftCell="A163" workbookViewId="0">
      <selection activeCell="A194" sqref="A194"/>
    </sheetView>
  </sheetViews>
  <sheetFormatPr defaultRowHeight="14.4"/>
  <cols>
    <col min="1" max="1" width="34.5546875" bestFit="1" customWidth="1"/>
    <col min="2" max="4" width="12.44140625" bestFit="1" customWidth="1"/>
    <col min="5" max="5" width="8" bestFit="1" customWidth="1"/>
    <col min="6" max="6" width="6.5546875" bestFit="1" customWidth="1"/>
  </cols>
  <sheetData>
    <row r="3" spans="1:11" ht="15.6">
      <c r="A3" s="197" t="s">
        <v>86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8</v>
      </c>
      <c r="B5" s="2" t="s">
        <v>9</v>
      </c>
      <c r="C5" s="2" t="s">
        <v>10</v>
      </c>
      <c r="D5" s="2" t="s">
        <v>10</v>
      </c>
      <c r="E5" s="2" t="s">
        <v>11</v>
      </c>
      <c r="F5" s="2" t="s">
        <v>12</v>
      </c>
      <c r="G5" s="2"/>
      <c r="H5" s="2"/>
      <c r="I5" s="2"/>
      <c r="J5" s="2"/>
    </row>
    <row r="6" spans="1:11">
      <c r="C6" s="2" t="s">
        <v>13</v>
      </c>
      <c r="D6" s="2" t="s">
        <v>14</v>
      </c>
    </row>
    <row r="7" spans="1:11">
      <c r="A7" s="3" t="s">
        <v>87</v>
      </c>
      <c r="B7" s="4">
        <v>40253292.880000003</v>
      </c>
      <c r="C7" s="4">
        <v>27643580</v>
      </c>
      <c r="D7" s="4">
        <v>42566530</v>
      </c>
      <c r="E7" s="4">
        <v>145.61533954719326</v>
      </c>
      <c r="F7" s="4">
        <v>94.565596209040308</v>
      </c>
    </row>
    <row r="8" spans="1:11">
      <c r="A8" s="3" t="s">
        <v>88</v>
      </c>
      <c r="B8" s="4">
        <v>36353995.060000002</v>
      </c>
      <c r="C8" s="4">
        <v>5736380</v>
      </c>
      <c r="D8" s="4">
        <v>37414160</v>
      </c>
      <c r="E8" s="4">
        <v>633.74454028498815</v>
      </c>
      <c r="F8" s="4">
        <v>97.166407210532057</v>
      </c>
    </row>
    <row r="9" spans="1:11">
      <c r="A9" s="1" t="s">
        <v>89</v>
      </c>
      <c r="B9" s="5">
        <v>76607287.939999998</v>
      </c>
      <c r="C9" s="5">
        <v>33379960</v>
      </c>
      <c r="D9" s="5">
        <v>79980690</v>
      </c>
      <c r="E9" s="5">
        <v>229.50083804773882</v>
      </c>
      <c r="F9" s="5">
        <v>95.782229360611922</v>
      </c>
    </row>
    <row r="12" spans="1:11" ht="15.6">
      <c r="A12" s="197" t="s">
        <v>90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</row>
    <row r="14" spans="1:11">
      <c r="A14" s="1" t="s">
        <v>21</v>
      </c>
      <c r="B14" s="2" t="s">
        <v>9</v>
      </c>
      <c r="C14" s="2" t="s">
        <v>10</v>
      </c>
      <c r="D14" s="2" t="s">
        <v>10</v>
      </c>
      <c r="E14" s="2" t="s">
        <v>11</v>
      </c>
      <c r="F14" s="2" t="s">
        <v>12</v>
      </c>
      <c r="G14" s="2"/>
      <c r="H14" s="2"/>
      <c r="I14" s="2"/>
      <c r="J14" s="2"/>
    </row>
    <row r="15" spans="1:11">
      <c r="C15" s="2" t="s">
        <v>13</v>
      </c>
      <c r="D15" s="2" t="s">
        <v>14</v>
      </c>
    </row>
    <row r="16" spans="1:11">
      <c r="A16" s="3" t="s">
        <v>91</v>
      </c>
      <c r="B16" s="4">
        <v>6521469</v>
      </c>
      <c r="C16" s="4">
        <v>6045000</v>
      </c>
      <c r="D16" s="4">
        <v>6605840</v>
      </c>
      <c r="E16" s="4">
        <v>107.8820347394541</v>
      </c>
      <c r="F16" s="4">
        <v>98.722781659864594</v>
      </c>
    </row>
    <row r="17" spans="1:6">
      <c r="A17" s="3" t="s">
        <v>92</v>
      </c>
      <c r="B17" s="4">
        <v>11297.64</v>
      </c>
      <c r="C17" s="4">
        <v>14000</v>
      </c>
      <c r="D17" s="4">
        <v>14000</v>
      </c>
      <c r="E17" s="4">
        <v>80.69742857142856</v>
      </c>
      <c r="F17" s="4">
        <v>80.69742857142856</v>
      </c>
    </row>
    <row r="18" spans="1:6">
      <c r="A18" s="3" t="s">
        <v>93</v>
      </c>
      <c r="B18" s="4">
        <v>479424</v>
      </c>
      <c r="C18" s="4">
        <v>424250</v>
      </c>
      <c r="D18" s="4">
        <v>510470</v>
      </c>
      <c r="E18" s="4">
        <v>113.00506776664703</v>
      </c>
      <c r="F18" s="4">
        <v>93.918153858209095</v>
      </c>
    </row>
    <row r="19" spans="1:6">
      <c r="A19" s="3" t="s">
        <v>94</v>
      </c>
      <c r="B19" s="4">
        <v>756476</v>
      </c>
      <c r="C19" s="4">
        <v>766000</v>
      </c>
      <c r="D19" s="4">
        <v>766000</v>
      </c>
      <c r="E19" s="4">
        <v>98.756657963446472</v>
      </c>
      <c r="F19" s="4">
        <v>98.756657963446472</v>
      </c>
    </row>
    <row r="20" spans="1:6">
      <c r="A20" s="3" t="s">
        <v>95</v>
      </c>
      <c r="B20" s="4">
        <v>1787447</v>
      </c>
      <c r="C20" s="4">
        <v>1720000</v>
      </c>
      <c r="D20" s="4">
        <v>1797720</v>
      </c>
      <c r="E20" s="4">
        <v>103.92133720930232</v>
      </c>
      <c r="F20" s="4">
        <v>99.428553946109517</v>
      </c>
    </row>
    <row r="21" spans="1:6">
      <c r="A21" s="3" t="s">
        <v>96</v>
      </c>
      <c r="B21" s="4">
        <v>662793</v>
      </c>
      <c r="C21" s="4">
        <v>637500</v>
      </c>
      <c r="D21" s="4">
        <v>665480</v>
      </c>
      <c r="E21" s="4">
        <v>103.9675294117647</v>
      </c>
      <c r="F21" s="4">
        <v>99.596231291699226</v>
      </c>
    </row>
    <row r="22" spans="1:6">
      <c r="A22" s="3" t="s">
        <v>97</v>
      </c>
      <c r="B22" s="4">
        <v>28532</v>
      </c>
      <c r="C22" s="4">
        <v>35000</v>
      </c>
      <c r="D22" s="4">
        <v>35000</v>
      </c>
      <c r="E22" s="4">
        <v>81.52000000000001</v>
      </c>
      <c r="F22" s="4">
        <v>81.52000000000001</v>
      </c>
    </row>
    <row r="23" spans="1:6">
      <c r="A23" s="3" t="s">
        <v>98</v>
      </c>
      <c r="B23" s="4">
        <v>3840</v>
      </c>
      <c r="C23" s="4">
        <v>6000</v>
      </c>
      <c r="D23" s="4">
        <v>6000</v>
      </c>
      <c r="E23" s="4">
        <v>64</v>
      </c>
      <c r="F23" s="4">
        <v>64</v>
      </c>
    </row>
    <row r="24" spans="1:6">
      <c r="A24" s="3" t="s">
        <v>99</v>
      </c>
      <c r="B24" s="4">
        <v>92688</v>
      </c>
      <c r="C24" s="4">
        <v>16000</v>
      </c>
      <c r="D24" s="4">
        <v>90000</v>
      </c>
      <c r="E24" s="4">
        <v>579.30000000000007</v>
      </c>
      <c r="F24" s="4">
        <v>102.98666666666666</v>
      </c>
    </row>
    <row r="25" spans="1:6">
      <c r="A25" s="3" t="s">
        <v>100</v>
      </c>
      <c r="B25" s="4">
        <v>2420</v>
      </c>
      <c r="D25" s="4">
        <v>3000</v>
      </c>
      <c r="F25" s="4">
        <v>80.666666666666657</v>
      </c>
    </row>
    <row r="26" spans="1:6">
      <c r="A26" s="1" t="s">
        <v>101</v>
      </c>
      <c r="B26" s="5">
        <v>10346386.640000001</v>
      </c>
      <c r="C26" s="5">
        <v>9663750</v>
      </c>
      <c r="D26" s="5">
        <v>10493510</v>
      </c>
      <c r="E26" s="5">
        <v>107.06388969085501</v>
      </c>
      <c r="F26" s="5">
        <v>98.597958547711869</v>
      </c>
    </row>
    <row r="27" spans="1:6">
      <c r="A27" s="3" t="s">
        <v>102</v>
      </c>
      <c r="B27" s="4">
        <v>256482.02</v>
      </c>
      <c r="C27" s="4">
        <v>76000</v>
      </c>
      <c r="D27" s="4">
        <v>219760</v>
      </c>
      <c r="E27" s="4">
        <v>337.47634210526314</v>
      </c>
      <c r="F27" s="4">
        <v>116.71005642519113</v>
      </c>
    </row>
    <row r="28" spans="1:6">
      <c r="A28" s="3" t="s">
        <v>103</v>
      </c>
      <c r="B28" s="4">
        <v>4135</v>
      </c>
      <c r="C28" s="4">
        <v>1000</v>
      </c>
      <c r="D28" s="4">
        <v>5000</v>
      </c>
      <c r="E28" s="4">
        <v>413.5</v>
      </c>
      <c r="F28" s="4">
        <v>82.699999999999989</v>
      </c>
    </row>
    <row r="29" spans="1:6">
      <c r="A29" s="3" t="s">
        <v>104</v>
      </c>
      <c r="C29" s="4">
        <v>2000</v>
      </c>
      <c r="D29" s="4">
        <v>2000</v>
      </c>
    </row>
    <row r="30" spans="1:6">
      <c r="A30" s="3" t="s">
        <v>105</v>
      </c>
      <c r="B30" s="4">
        <v>62208</v>
      </c>
      <c r="C30" s="4">
        <v>70100</v>
      </c>
      <c r="D30" s="4">
        <v>70100</v>
      </c>
      <c r="E30" s="4">
        <v>88.74179743223965</v>
      </c>
      <c r="F30" s="4">
        <v>88.74179743223965</v>
      </c>
    </row>
    <row r="31" spans="1:6">
      <c r="A31" s="3" t="s">
        <v>106</v>
      </c>
      <c r="B31" s="4">
        <v>743886.7</v>
      </c>
      <c r="C31" s="4">
        <v>435070</v>
      </c>
      <c r="D31" s="4">
        <v>784430</v>
      </c>
      <c r="E31" s="4">
        <v>170.98092261015466</v>
      </c>
      <c r="F31" s="4">
        <v>94.83149548079497</v>
      </c>
    </row>
    <row r="32" spans="1:6">
      <c r="A32" s="3" t="s">
        <v>107</v>
      </c>
      <c r="B32" s="4">
        <v>440605.17</v>
      </c>
      <c r="C32" s="4">
        <v>450000</v>
      </c>
      <c r="D32" s="4">
        <v>450000</v>
      </c>
      <c r="E32" s="4">
        <v>97.912259999999989</v>
      </c>
      <c r="F32" s="4">
        <v>97.912259999999989</v>
      </c>
    </row>
    <row r="33" spans="1:6">
      <c r="A33" s="3" t="s">
        <v>108</v>
      </c>
      <c r="B33" s="4">
        <v>800644.63</v>
      </c>
      <c r="C33" s="4">
        <v>433390</v>
      </c>
      <c r="D33" s="4">
        <v>799020</v>
      </c>
      <c r="E33" s="4">
        <v>184.73998707861278</v>
      </c>
      <c r="F33" s="4">
        <v>100.20332782658757</v>
      </c>
    </row>
    <row r="34" spans="1:6">
      <c r="A34" s="3" t="s">
        <v>109</v>
      </c>
      <c r="B34" s="4">
        <v>217820.69</v>
      </c>
      <c r="C34" s="4">
        <v>350000</v>
      </c>
      <c r="D34" s="4">
        <v>339160</v>
      </c>
      <c r="E34" s="4">
        <v>62.234482857142858</v>
      </c>
      <c r="F34" s="4">
        <v>64.223578841844557</v>
      </c>
    </row>
    <row r="35" spans="1:6">
      <c r="A35" s="3" t="s">
        <v>110</v>
      </c>
      <c r="B35" s="4">
        <v>152576.10999999999</v>
      </c>
      <c r="D35" s="4">
        <v>152870</v>
      </c>
      <c r="F35" s="4">
        <v>99.807751684437747</v>
      </c>
    </row>
    <row r="36" spans="1:6">
      <c r="A36" s="3" t="s">
        <v>111</v>
      </c>
      <c r="B36" s="4">
        <v>44504.51</v>
      </c>
      <c r="C36" s="4">
        <v>51500</v>
      </c>
      <c r="D36" s="4">
        <v>51500</v>
      </c>
      <c r="E36" s="4">
        <v>86.416524271844665</v>
      </c>
      <c r="F36" s="4">
        <v>86.416524271844665</v>
      </c>
    </row>
    <row r="37" spans="1:6">
      <c r="A37" s="3" t="s">
        <v>112</v>
      </c>
      <c r="B37" s="4">
        <v>120640.16</v>
      </c>
      <c r="C37" s="4">
        <v>140000</v>
      </c>
      <c r="D37" s="4">
        <v>144000</v>
      </c>
      <c r="E37" s="4">
        <v>86.171542857142853</v>
      </c>
      <c r="F37" s="4">
        <v>83.777888888888896</v>
      </c>
    </row>
    <row r="38" spans="1:6">
      <c r="A38" s="3" t="s">
        <v>113</v>
      </c>
      <c r="B38" s="4">
        <v>2243.5</v>
      </c>
      <c r="C38" s="4">
        <v>2600</v>
      </c>
      <c r="D38" s="4">
        <v>4500</v>
      </c>
      <c r="E38" s="4">
        <v>86.288461538461533</v>
      </c>
      <c r="F38" s="4">
        <v>49.855555555555554</v>
      </c>
    </row>
    <row r="39" spans="1:6">
      <c r="A39" s="3" t="s">
        <v>114</v>
      </c>
      <c r="B39" s="4">
        <v>373629.58</v>
      </c>
      <c r="C39" s="4">
        <v>570000</v>
      </c>
      <c r="D39" s="4">
        <v>542000</v>
      </c>
      <c r="E39" s="4">
        <v>65.54904912280702</v>
      </c>
      <c r="F39" s="4">
        <v>68.935346863468638</v>
      </c>
    </row>
    <row r="40" spans="1:6">
      <c r="A40" s="3" t="s">
        <v>115</v>
      </c>
      <c r="B40" s="4">
        <v>143877</v>
      </c>
      <c r="C40" s="4">
        <v>150000</v>
      </c>
      <c r="D40" s="4">
        <v>150000</v>
      </c>
      <c r="E40" s="4">
        <v>95.918000000000006</v>
      </c>
      <c r="F40" s="4">
        <v>95.918000000000006</v>
      </c>
    </row>
    <row r="41" spans="1:6">
      <c r="A41" s="3" t="s">
        <v>116</v>
      </c>
      <c r="B41" s="4">
        <v>352351.93</v>
      </c>
      <c r="C41" s="4">
        <v>387240</v>
      </c>
      <c r="D41" s="4">
        <v>387510</v>
      </c>
      <c r="E41" s="4">
        <v>90.990582067968191</v>
      </c>
      <c r="F41" s="4">
        <v>90.92718381461124</v>
      </c>
    </row>
    <row r="42" spans="1:6">
      <c r="A42" s="3" t="s">
        <v>117</v>
      </c>
      <c r="B42" s="4">
        <v>79063</v>
      </c>
      <c r="C42" s="4">
        <v>81000</v>
      </c>
      <c r="D42" s="4">
        <v>92760</v>
      </c>
      <c r="E42" s="4">
        <v>97.608641975308643</v>
      </c>
      <c r="F42" s="4">
        <v>85.233937041828383</v>
      </c>
    </row>
    <row r="43" spans="1:6">
      <c r="A43" s="3" t="s">
        <v>118</v>
      </c>
      <c r="B43" s="4">
        <v>141381.93</v>
      </c>
      <c r="C43" s="4">
        <v>186000</v>
      </c>
      <c r="D43" s="4">
        <v>186000</v>
      </c>
      <c r="E43" s="4">
        <v>76.011790322580637</v>
      </c>
      <c r="F43" s="4">
        <v>76.011790322580637</v>
      </c>
    </row>
    <row r="44" spans="1:6">
      <c r="A44" s="3" t="s">
        <v>119</v>
      </c>
      <c r="B44" s="4">
        <v>267004.71999999997</v>
      </c>
      <c r="C44" s="4">
        <v>285500</v>
      </c>
      <c r="D44" s="4">
        <v>305760</v>
      </c>
      <c r="E44" s="4">
        <v>93.521793345008746</v>
      </c>
      <c r="F44" s="4">
        <v>87.324934589220291</v>
      </c>
    </row>
    <row r="45" spans="1:6">
      <c r="A45" s="3" t="s">
        <v>120</v>
      </c>
      <c r="B45" s="4">
        <v>553600.4</v>
      </c>
      <c r="C45" s="4">
        <v>557110</v>
      </c>
      <c r="D45" s="4">
        <v>552110</v>
      </c>
      <c r="E45" s="4">
        <v>99.370034643068692</v>
      </c>
      <c r="F45" s="4">
        <v>100.26994620637193</v>
      </c>
    </row>
    <row r="46" spans="1:6">
      <c r="A46" s="3" t="s">
        <v>121</v>
      </c>
      <c r="B46" s="4">
        <v>10890</v>
      </c>
      <c r="C46" s="4">
        <v>35000</v>
      </c>
      <c r="D46" s="4">
        <v>35000</v>
      </c>
      <c r="E46" s="4">
        <v>31.114285714285717</v>
      </c>
      <c r="F46" s="4">
        <v>31.114285714285717</v>
      </c>
    </row>
    <row r="47" spans="1:6">
      <c r="A47" s="3" t="s">
        <v>122</v>
      </c>
      <c r="B47" s="4">
        <v>47023.5</v>
      </c>
      <c r="C47" s="4">
        <v>100800</v>
      </c>
      <c r="D47" s="4">
        <v>100800</v>
      </c>
      <c r="E47" s="4">
        <v>46.65029761904762</v>
      </c>
      <c r="F47" s="4">
        <v>46.65029761904762</v>
      </c>
    </row>
    <row r="48" spans="1:6">
      <c r="A48" s="3" t="s">
        <v>123</v>
      </c>
      <c r="B48" s="4">
        <v>379594</v>
      </c>
      <c r="C48" s="4">
        <v>331000</v>
      </c>
      <c r="D48" s="4">
        <v>338000</v>
      </c>
      <c r="E48" s="4">
        <v>114.6809667673716</v>
      </c>
      <c r="F48" s="4">
        <v>112.30591715976333</v>
      </c>
    </row>
    <row r="49" spans="1:6">
      <c r="A49" s="3" t="s">
        <v>124</v>
      </c>
      <c r="B49" s="4">
        <v>4646019.91</v>
      </c>
      <c r="C49" s="4">
        <v>5583530</v>
      </c>
      <c r="D49" s="4">
        <v>5233160</v>
      </c>
      <c r="E49" s="4">
        <v>83.209365938752015</v>
      </c>
      <c r="F49" s="4">
        <v>88.780391006581112</v>
      </c>
    </row>
    <row r="50" spans="1:6">
      <c r="A50" s="3" t="s">
        <v>125</v>
      </c>
      <c r="B50" s="4">
        <v>1687353.22</v>
      </c>
      <c r="C50" s="4">
        <v>1255500</v>
      </c>
      <c r="D50" s="4">
        <v>2064740</v>
      </c>
      <c r="E50" s="4">
        <v>134.39691119076065</v>
      </c>
      <c r="F50" s="4">
        <v>81.722309830777732</v>
      </c>
    </row>
    <row r="51" spans="1:6">
      <c r="A51" s="3" t="s">
        <v>126</v>
      </c>
      <c r="B51" s="4">
        <v>9241</v>
      </c>
      <c r="C51" s="4">
        <v>18000</v>
      </c>
      <c r="D51" s="4">
        <v>18000</v>
      </c>
      <c r="E51" s="4">
        <v>51.338888888888889</v>
      </c>
      <c r="F51" s="4">
        <v>51.338888888888889</v>
      </c>
    </row>
    <row r="52" spans="1:6">
      <c r="A52" s="3" t="s">
        <v>127</v>
      </c>
      <c r="B52" s="4">
        <v>22032</v>
      </c>
      <c r="C52" s="4">
        <v>26000</v>
      </c>
      <c r="D52" s="4">
        <v>25200</v>
      </c>
      <c r="E52" s="4">
        <v>84.738461538461536</v>
      </c>
      <c r="F52" s="4">
        <v>87.428571428571431</v>
      </c>
    </row>
    <row r="53" spans="1:6">
      <c r="A53" s="3" t="s">
        <v>128</v>
      </c>
      <c r="B53" s="4">
        <v>35137</v>
      </c>
      <c r="C53" s="4">
        <v>30000</v>
      </c>
      <c r="D53" s="4">
        <v>32140</v>
      </c>
      <c r="E53" s="4">
        <v>117.12333333333333</v>
      </c>
      <c r="F53" s="4">
        <v>109.32482887367767</v>
      </c>
    </row>
    <row r="54" spans="1:6">
      <c r="A54" s="3" t="s">
        <v>129</v>
      </c>
      <c r="B54" s="4">
        <v>450</v>
      </c>
      <c r="D54" s="4">
        <v>700</v>
      </c>
      <c r="F54" s="4">
        <v>64.285714285714292</v>
      </c>
    </row>
    <row r="55" spans="1:6">
      <c r="A55" s="3" t="s">
        <v>130</v>
      </c>
      <c r="B55" s="4">
        <v>13067</v>
      </c>
      <c r="C55" s="4">
        <v>13000</v>
      </c>
      <c r="D55" s="4">
        <v>12000</v>
      </c>
      <c r="E55" s="4">
        <v>100.5153846153846</v>
      </c>
      <c r="F55" s="4">
        <v>108.89166666666668</v>
      </c>
    </row>
    <row r="56" spans="1:6">
      <c r="A56" s="3" t="s">
        <v>131</v>
      </c>
    </row>
    <row r="57" spans="1:6">
      <c r="A57" s="3" t="s">
        <v>132</v>
      </c>
      <c r="B57" s="4">
        <v>10211</v>
      </c>
      <c r="C57" s="4">
        <v>23200</v>
      </c>
      <c r="D57" s="4">
        <v>24200</v>
      </c>
      <c r="E57" s="4">
        <v>44.012931034482762</v>
      </c>
      <c r="F57" s="4">
        <v>42.194214876033058</v>
      </c>
    </row>
    <row r="58" spans="1:6">
      <c r="A58" s="3" t="s">
        <v>133</v>
      </c>
      <c r="B58" s="4">
        <v>18183</v>
      </c>
      <c r="C58" s="4">
        <v>14000</v>
      </c>
      <c r="D58" s="4">
        <v>17000</v>
      </c>
      <c r="E58" s="4">
        <v>129.87857142857143</v>
      </c>
      <c r="F58" s="4">
        <v>106.95882352941177</v>
      </c>
    </row>
    <row r="59" spans="1:6">
      <c r="A59" s="3" t="s">
        <v>134</v>
      </c>
      <c r="B59" s="4">
        <v>60179.5</v>
      </c>
      <c r="C59" s="4">
        <v>43300</v>
      </c>
      <c r="D59" s="4">
        <v>43300</v>
      </c>
      <c r="E59" s="4">
        <v>138.98267898383372</v>
      </c>
      <c r="F59" s="4">
        <v>138.98267898383372</v>
      </c>
    </row>
    <row r="60" spans="1:6">
      <c r="A60" s="1" t="s">
        <v>135</v>
      </c>
      <c r="B60" s="5">
        <v>11696036.180000002</v>
      </c>
      <c r="C60" s="5">
        <v>11701840</v>
      </c>
      <c r="D60" s="5">
        <v>13182720</v>
      </c>
      <c r="E60" s="5">
        <v>99.950402500803307</v>
      </c>
      <c r="F60" s="5">
        <v>88.72248048961066</v>
      </c>
    </row>
    <row r="61" spans="1:6">
      <c r="A61" s="3" t="s">
        <v>136</v>
      </c>
      <c r="B61" s="4">
        <v>28250</v>
      </c>
      <c r="C61" s="4">
        <v>4000</v>
      </c>
      <c r="D61" s="4">
        <v>28250</v>
      </c>
      <c r="E61" s="4">
        <v>706.25</v>
      </c>
      <c r="F61" s="4">
        <v>100</v>
      </c>
    </row>
    <row r="62" spans="1:6">
      <c r="A62" s="3" t="s">
        <v>137</v>
      </c>
      <c r="B62" s="4">
        <v>577776</v>
      </c>
      <c r="C62" s="4">
        <v>786000</v>
      </c>
      <c r="D62" s="4">
        <v>620680</v>
      </c>
      <c r="E62" s="4">
        <v>73.508396946564886</v>
      </c>
      <c r="F62" s="4">
        <v>93.087581362376753</v>
      </c>
    </row>
    <row r="63" spans="1:6">
      <c r="A63" s="3" t="s">
        <v>138</v>
      </c>
      <c r="B63" s="4">
        <v>5500</v>
      </c>
      <c r="C63" s="4">
        <v>208000</v>
      </c>
      <c r="D63" s="4">
        <v>5500</v>
      </c>
      <c r="E63" s="4">
        <v>2.6442307692307692</v>
      </c>
      <c r="F63" s="4">
        <v>100</v>
      </c>
    </row>
    <row r="64" spans="1:6">
      <c r="A64" s="3" t="s">
        <v>139</v>
      </c>
      <c r="B64" s="4">
        <v>168647.2</v>
      </c>
      <c r="C64" s="4">
        <v>46120</v>
      </c>
      <c r="D64" s="4">
        <v>173770</v>
      </c>
      <c r="E64" s="4">
        <v>365.67042497831744</v>
      </c>
      <c r="F64" s="4">
        <v>97.051965241411068</v>
      </c>
    </row>
    <row r="65" spans="1:6">
      <c r="A65" s="1" t="s">
        <v>140</v>
      </c>
      <c r="B65" s="5">
        <v>780173.2</v>
      </c>
      <c r="C65" s="5">
        <v>1044120</v>
      </c>
      <c r="D65" s="5">
        <v>828200</v>
      </c>
      <c r="E65" s="5">
        <v>74.720645136574333</v>
      </c>
      <c r="F65" s="5">
        <v>94.201062545278916</v>
      </c>
    </row>
    <row r="66" spans="1:6">
      <c r="A66" s="3" t="s">
        <v>141</v>
      </c>
      <c r="B66" s="4">
        <v>95000</v>
      </c>
      <c r="C66" s="4">
        <v>95000</v>
      </c>
      <c r="D66" s="4">
        <v>95000</v>
      </c>
      <c r="E66" s="4">
        <v>100</v>
      </c>
      <c r="F66" s="4">
        <v>100</v>
      </c>
    </row>
    <row r="67" spans="1:6">
      <c r="A67" s="3" t="s">
        <v>142</v>
      </c>
      <c r="B67" s="4">
        <v>70550</v>
      </c>
      <c r="C67" s="4">
        <v>72400</v>
      </c>
      <c r="D67" s="4">
        <v>72400</v>
      </c>
      <c r="E67" s="4">
        <v>97.444751381215468</v>
      </c>
      <c r="F67" s="4">
        <v>97.444751381215468</v>
      </c>
    </row>
    <row r="68" spans="1:6">
      <c r="A68" s="3" t="s">
        <v>143</v>
      </c>
      <c r="B68" s="4">
        <v>3300000</v>
      </c>
      <c r="C68" s="4">
        <v>3250000</v>
      </c>
      <c r="D68" s="4">
        <v>3300000</v>
      </c>
      <c r="E68" s="4">
        <v>101.53846153846153</v>
      </c>
      <c r="F68" s="4">
        <v>100</v>
      </c>
    </row>
    <row r="69" spans="1:6">
      <c r="A69" s="3" t="s">
        <v>144</v>
      </c>
      <c r="B69" s="4">
        <v>35000</v>
      </c>
      <c r="D69" s="4">
        <v>35000</v>
      </c>
      <c r="F69" s="4">
        <v>100</v>
      </c>
    </row>
    <row r="70" spans="1:6">
      <c r="A70" s="3" t="s">
        <v>145</v>
      </c>
      <c r="B70" s="4">
        <v>92711</v>
      </c>
      <c r="C70" s="4">
        <v>105000</v>
      </c>
      <c r="D70" s="4">
        <v>105000</v>
      </c>
      <c r="E70" s="4">
        <v>88.296190476190475</v>
      </c>
      <c r="F70" s="4">
        <v>88.296190476190475</v>
      </c>
    </row>
    <row r="71" spans="1:6">
      <c r="A71" s="3" t="s">
        <v>146</v>
      </c>
      <c r="B71" s="4">
        <v>10000</v>
      </c>
      <c r="C71" s="4">
        <v>10000</v>
      </c>
      <c r="D71" s="4">
        <v>10000</v>
      </c>
      <c r="E71" s="4">
        <v>100</v>
      </c>
      <c r="F71" s="4">
        <v>100</v>
      </c>
    </row>
    <row r="72" spans="1:6">
      <c r="A72" s="3" t="s">
        <v>147</v>
      </c>
      <c r="B72" s="4">
        <v>11431729.07</v>
      </c>
      <c r="D72" s="4">
        <v>9965460</v>
      </c>
      <c r="F72" s="4">
        <v>114.7135111675728</v>
      </c>
    </row>
    <row r="73" spans="1:6">
      <c r="A73" s="3" t="s">
        <v>148</v>
      </c>
      <c r="B73" s="4">
        <v>89916</v>
      </c>
      <c r="C73" s="4">
        <v>89920</v>
      </c>
      <c r="D73" s="4">
        <v>1544920</v>
      </c>
      <c r="E73" s="4">
        <v>99.995551601423486</v>
      </c>
      <c r="F73" s="4">
        <v>5.8201071900163122</v>
      </c>
    </row>
    <row r="74" spans="1:6">
      <c r="A74" s="3" t="s">
        <v>149</v>
      </c>
      <c r="C74" s="4">
        <v>3000</v>
      </c>
      <c r="D74" s="4">
        <v>3000</v>
      </c>
    </row>
    <row r="75" spans="1:6">
      <c r="A75" s="3" t="s">
        <v>150</v>
      </c>
      <c r="B75" s="4">
        <v>1547146.42</v>
      </c>
      <c r="C75" s="4">
        <v>1330000</v>
      </c>
      <c r="D75" s="4">
        <v>1569530</v>
      </c>
      <c r="E75" s="4">
        <v>116.32679849624058</v>
      </c>
      <c r="F75" s="4">
        <v>98.573867336081506</v>
      </c>
    </row>
    <row r="76" spans="1:6">
      <c r="A76" s="3" t="s">
        <v>151</v>
      </c>
      <c r="B76" s="4">
        <v>1100</v>
      </c>
      <c r="D76" s="4">
        <v>1100</v>
      </c>
      <c r="F76" s="4">
        <v>100</v>
      </c>
    </row>
    <row r="77" spans="1:6">
      <c r="A77" s="3" t="s">
        <v>152</v>
      </c>
      <c r="B77" s="4">
        <v>23631</v>
      </c>
      <c r="C77" s="4">
        <v>23630</v>
      </c>
      <c r="D77" s="4">
        <v>23630</v>
      </c>
      <c r="E77" s="4">
        <v>100.00423190859078</v>
      </c>
      <c r="F77" s="4">
        <v>100.00423190859078</v>
      </c>
    </row>
    <row r="78" spans="1:6">
      <c r="A78" s="3" t="s">
        <v>153</v>
      </c>
      <c r="B78" s="4">
        <v>1200</v>
      </c>
      <c r="C78" s="4">
        <v>1100</v>
      </c>
      <c r="D78" s="4">
        <v>2200</v>
      </c>
      <c r="E78" s="4">
        <v>109.09090909090908</v>
      </c>
      <c r="F78" s="4">
        <v>54.54545454545454</v>
      </c>
    </row>
    <row r="79" spans="1:6">
      <c r="A79" s="1" t="s">
        <v>154</v>
      </c>
      <c r="B79" s="5">
        <v>16697983.49</v>
      </c>
      <c r="C79" s="5">
        <v>4980050</v>
      </c>
      <c r="D79" s="5">
        <v>16727240</v>
      </c>
      <c r="E79" s="5">
        <v>335.29750685234086</v>
      </c>
      <c r="F79" s="5">
        <v>99.825096608884664</v>
      </c>
    </row>
    <row r="80" spans="1:6">
      <c r="A80" s="3" t="s">
        <v>155</v>
      </c>
      <c r="B80" s="4">
        <v>7119</v>
      </c>
      <c r="C80" s="4">
        <v>15700</v>
      </c>
      <c r="D80" s="4">
        <v>17960</v>
      </c>
      <c r="E80" s="4">
        <v>45.343949044585983</v>
      </c>
      <c r="F80" s="4">
        <v>39.638084632516701</v>
      </c>
    </row>
    <row r="81" spans="1:6">
      <c r="A81" s="3" t="s">
        <v>156</v>
      </c>
      <c r="B81" s="4">
        <v>18000</v>
      </c>
      <c r="C81" s="4">
        <v>20000</v>
      </c>
      <c r="D81" s="4">
        <v>20000</v>
      </c>
      <c r="E81" s="4">
        <v>90</v>
      </c>
      <c r="F81" s="4">
        <v>90</v>
      </c>
    </row>
    <row r="82" spans="1:6">
      <c r="A82" s="3" t="s">
        <v>157</v>
      </c>
      <c r="B82" s="4">
        <v>110500</v>
      </c>
      <c r="D82" s="4">
        <v>110500</v>
      </c>
      <c r="F82" s="4">
        <v>100</v>
      </c>
    </row>
    <row r="83" spans="1:6">
      <c r="A83" s="3" t="s">
        <v>158</v>
      </c>
      <c r="B83" s="4">
        <v>108300</v>
      </c>
      <c r="C83" s="4">
        <v>103600</v>
      </c>
      <c r="D83" s="4">
        <v>103600</v>
      </c>
      <c r="E83" s="4">
        <v>104.53667953667953</v>
      </c>
      <c r="F83" s="4">
        <v>104.53667953667953</v>
      </c>
    </row>
    <row r="84" spans="1:6">
      <c r="A84" s="1" t="s">
        <v>159</v>
      </c>
      <c r="B84" s="5">
        <v>243919</v>
      </c>
      <c r="C84" s="5">
        <v>139300</v>
      </c>
      <c r="D84" s="5">
        <v>252060</v>
      </c>
      <c r="E84" s="5">
        <v>175.10337401292176</v>
      </c>
      <c r="F84" s="5">
        <v>96.770213441244152</v>
      </c>
    </row>
    <row r="85" spans="1:6">
      <c r="A85" s="3" t="s">
        <v>160</v>
      </c>
      <c r="B85" s="4">
        <v>488794.37</v>
      </c>
      <c r="D85" s="4">
        <v>488790</v>
      </c>
      <c r="F85" s="4">
        <v>100.00089404447718</v>
      </c>
    </row>
    <row r="86" spans="1:6">
      <c r="A86" s="1" t="s">
        <v>161</v>
      </c>
      <c r="B86" s="5">
        <v>488794.37</v>
      </c>
      <c r="D86" s="5">
        <v>488790</v>
      </c>
      <c r="F86" s="5">
        <v>100.00089404447718</v>
      </c>
    </row>
    <row r="87" spans="1:6">
      <c r="A87" s="3" t="s">
        <v>162</v>
      </c>
      <c r="C87" s="4">
        <v>4520</v>
      </c>
      <c r="D87" s="4">
        <v>4520</v>
      </c>
    </row>
    <row r="88" spans="1:6">
      <c r="A88" s="1" t="s">
        <v>163</v>
      </c>
      <c r="C88" s="5">
        <v>4520</v>
      </c>
      <c r="D88" s="5">
        <v>4520</v>
      </c>
    </row>
    <row r="89" spans="1:6">
      <c r="A89" s="3" t="s">
        <v>164</v>
      </c>
      <c r="C89" s="4">
        <v>110000</v>
      </c>
      <c r="D89" s="4">
        <v>589490</v>
      </c>
    </row>
    <row r="90" spans="1:6">
      <c r="A90" s="1" t="s">
        <v>165</v>
      </c>
      <c r="C90" s="5">
        <v>110000</v>
      </c>
      <c r="D90" s="5">
        <v>589490</v>
      </c>
    </row>
    <row r="91" spans="1:6">
      <c r="A91" s="1" t="s">
        <v>166</v>
      </c>
      <c r="B91" s="5">
        <v>40253292.879999995</v>
      </c>
      <c r="C91" s="5">
        <v>27643580</v>
      </c>
      <c r="D91" s="5">
        <v>42566530</v>
      </c>
      <c r="E91" s="5">
        <v>145.6153395471932</v>
      </c>
      <c r="F91" s="5">
        <v>94.56559620904028</v>
      </c>
    </row>
    <row r="92" spans="1:6">
      <c r="A92" s="3" t="s">
        <v>167</v>
      </c>
      <c r="B92" s="4">
        <v>382240</v>
      </c>
      <c r="C92" s="4">
        <v>382240</v>
      </c>
      <c r="D92" s="4">
        <v>382240</v>
      </c>
      <c r="E92" s="4">
        <v>100</v>
      </c>
      <c r="F92" s="4">
        <v>100</v>
      </c>
    </row>
    <row r="93" spans="1:6">
      <c r="A93" s="3" t="s">
        <v>168</v>
      </c>
      <c r="B93" s="4">
        <v>388908</v>
      </c>
      <c r="C93" s="4">
        <v>100000</v>
      </c>
      <c r="D93" s="4">
        <v>389070</v>
      </c>
      <c r="E93" s="4">
        <v>388.90800000000002</v>
      </c>
      <c r="F93" s="4">
        <v>99.958362248438576</v>
      </c>
    </row>
    <row r="94" spans="1:6">
      <c r="A94" s="3" t="s">
        <v>169</v>
      </c>
      <c r="B94" s="4">
        <v>13896846.119999999</v>
      </c>
      <c r="C94" s="4">
        <v>3906300</v>
      </c>
      <c r="D94" s="4">
        <v>14735500</v>
      </c>
      <c r="E94" s="4">
        <v>355.75470701175027</v>
      </c>
      <c r="F94" s="4">
        <v>94.308616063248607</v>
      </c>
    </row>
    <row r="95" spans="1:6">
      <c r="A95" s="3" t="s">
        <v>170</v>
      </c>
      <c r="B95" s="4">
        <v>284200.99</v>
      </c>
      <c r="C95" s="4">
        <v>579500</v>
      </c>
      <c r="D95" s="4">
        <v>394000</v>
      </c>
      <c r="E95" s="4">
        <v>49.042448662640204</v>
      </c>
      <c r="F95" s="4">
        <v>72.132230964466999</v>
      </c>
    </row>
    <row r="96" spans="1:6">
      <c r="A96" s="3" t="s">
        <v>171</v>
      </c>
      <c r="B96" s="4">
        <v>289091</v>
      </c>
      <c r="C96" s="4">
        <v>120000</v>
      </c>
      <c r="D96" s="4">
        <v>276200</v>
      </c>
      <c r="E96" s="4">
        <v>240.90916666666669</v>
      </c>
      <c r="F96" s="4">
        <v>104.66727009413468</v>
      </c>
    </row>
    <row r="97" spans="1:11">
      <c r="A97" s="3" t="s">
        <v>172</v>
      </c>
      <c r="B97" s="4">
        <v>520263</v>
      </c>
      <c r="C97" s="4">
        <v>448340</v>
      </c>
      <c r="D97" s="4">
        <v>511440</v>
      </c>
      <c r="E97" s="4">
        <v>116.04206628897711</v>
      </c>
      <c r="F97" s="4">
        <v>101.7251290473956</v>
      </c>
    </row>
    <row r="98" spans="1:11">
      <c r="A98" s="1" t="s">
        <v>173</v>
      </c>
      <c r="B98" s="5">
        <v>15761549.109999999</v>
      </c>
      <c r="C98" s="5">
        <v>5536380</v>
      </c>
      <c r="D98" s="5">
        <v>16688450</v>
      </c>
      <c r="E98" s="5">
        <v>284.69052178499305</v>
      </c>
      <c r="F98" s="5">
        <v>94.4458539289149</v>
      </c>
    </row>
    <row r="99" spans="1:11">
      <c r="A99" s="3" t="s">
        <v>174</v>
      </c>
      <c r="B99" s="4">
        <v>999</v>
      </c>
      <c r="D99" s="4">
        <v>1000</v>
      </c>
      <c r="F99" s="4">
        <v>99.9</v>
      </c>
    </row>
    <row r="100" spans="1:11">
      <c r="A100" s="3" t="s">
        <v>175</v>
      </c>
      <c r="B100" s="4">
        <v>35000</v>
      </c>
      <c r="D100" s="4">
        <v>35000</v>
      </c>
      <c r="F100" s="4">
        <v>100</v>
      </c>
    </row>
    <row r="101" spans="1:11">
      <c r="A101" s="3" t="s">
        <v>176</v>
      </c>
      <c r="B101" s="4">
        <v>11449427.939999999</v>
      </c>
      <c r="D101" s="4">
        <v>11449520</v>
      </c>
      <c r="F101" s="4">
        <v>99.9991959488258</v>
      </c>
    </row>
    <row r="102" spans="1:11">
      <c r="A102" s="3" t="s">
        <v>177</v>
      </c>
      <c r="B102" s="4">
        <v>64331</v>
      </c>
      <c r="D102" s="4">
        <v>65000</v>
      </c>
      <c r="F102" s="4">
        <v>98.970769230769235</v>
      </c>
    </row>
    <row r="103" spans="1:11">
      <c r="A103" s="3" t="s">
        <v>178</v>
      </c>
      <c r="B103" s="4">
        <v>8975188.0099999998</v>
      </c>
      <c r="D103" s="4">
        <v>8975190</v>
      </c>
      <c r="F103" s="4">
        <v>99.999977827767424</v>
      </c>
    </row>
    <row r="104" spans="1:11">
      <c r="A104" s="1" t="s">
        <v>179</v>
      </c>
      <c r="B104" s="5">
        <v>20524945.949999999</v>
      </c>
      <c r="D104" s="5">
        <v>20525710</v>
      </c>
      <c r="F104" s="5">
        <v>99.996277595269532</v>
      </c>
    </row>
    <row r="105" spans="1:11">
      <c r="A105" s="3" t="s">
        <v>180</v>
      </c>
      <c r="B105" s="4">
        <v>67500</v>
      </c>
      <c r="C105" s="4">
        <v>200000</v>
      </c>
      <c r="D105" s="4">
        <v>200000</v>
      </c>
      <c r="E105" s="4">
        <v>33.75</v>
      </c>
      <c r="F105" s="4">
        <v>33.75</v>
      </c>
    </row>
    <row r="106" spans="1:11">
      <c r="A106" s="1" t="s">
        <v>181</v>
      </c>
      <c r="B106" s="5">
        <v>67500</v>
      </c>
      <c r="C106" s="5">
        <v>200000</v>
      </c>
      <c r="D106" s="5">
        <v>200000</v>
      </c>
      <c r="E106" s="5">
        <v>33.75</v>
      </c>
      <c r="F106" s="5">
        <v>33.75</v>
      </c>
    </row>
    <row r="107" spans="1:11">
      <c r="A107" s="1" t="s">
        <v>182</v>
      </c>
      <c r="B107" s="5">
        <v>36353995.060000002</v>
      </c>
      <c r="C107" s="5">
        <v>5736380</v>
      </c>
      <c r="D107" s="5">
        <v>37414160</v>
      </c>
      <c r="E107" s="5">
        <v>633.74454028498815</v>
      </c>
      <c r="F107" s="5">
        <v>97.166407210532057</v>
      </c>
    </row>
    <row r="108" spans="1:11">
      <c r="A108" s="1" t="s">
        <v>183</v>
      </c>
      <c r="B108" s="5">
        <v>76607287.939999998</v>
      </c>
      <c r="C108" s="5">
        <v>33379960</v>
      </c>
      <c r="D108" s="5">
        <v>79980690</v>
      </c>
      <c r="E108" s="5">
        <v>229.5008380477388</v>
      </c>
      <c r="F108" s="5">
        <v>95.782229360611922</v>
      </c>
    </row>
    <row r="111" spans="1:11" ht="15.6">
      <c r="A111" s="197" t="s">
        <v>184</v>
      </c>
      <c r="B111" s="198"/>
      <c r="C111" s="198"/>
      <c r="D111" s="198"/>
      <c r="E111" s="198"/>
      <c r="F111" s="198"/>
      <c r="G111" s="198"/>
      <c r="H111" s="198"/>
      <c r="I111" s="198"/>
      <c r="J111" s="198"/>
      <c r="K111" s="198"/>
    </row>
    <row r="113" spans="1:10">
      <c r="A113" s="1" t="s">
        <v>21</v>
      </c>
      <c r="B113" s="2" t="s">
        <v>9</v>
      </c>
      <c r="C113" s="2" t="s">
        <v>10</v>
      </c>
      <c r="D113" s="2" t="s">
        <v>10</v>
      </c>
      <c r="E113" s="2" t="s">
        <v>11</v>
      </c>
      <c r="F113" s="2" t="s">
        <v>12</v>
      </c>
      <c r="G113" s="2"/>
      <c r="H113" s="2"/>
      <c r="I113" s="2"/>
      <c r="J113" s="2"/>
    </row>
    <row r="114" spans="1:10">
      <c r="C114" s="2" t="s">
        <v>13</v>
      </c>
      <c r="D114" s="2" t="s">
        <v>14</v>
      </c>
    </row>
    <row r="115" spans="1:10">
      <c r="A115" s="3" t="s">
        <v>185</v>
      </c>
      <c r="B115" s="4">
        <v>69987</v>
      </c>
      <c r="C115" s="4">
        <v>70900</v>
      </c>
      <c r="D115" s="4">
        <v>70900</v>
      </c>
      <c r="E115" s="4">
        <v>98.712270803949224</v>
      </c>
      <c r="F115" s="4">
        <v>98.712270803949224</v>
      </c>
    </row>
    <row r="116" spans="1:10">
      <c r="A116" s="1" t="s">
        <v>186</v>
      </c>
      <c r="B116" s="5">
        <v>69987</v>
      </c>
      <c r="C116" s="5">
        <v>70900</v>
      </c>
      <c r="D116" s="5">
        <v>70900</v>
      </c>
      <c r="E116" s="5">
        <v>98.712270803949224</v>
      </c>
      <c r="F116" s="5">
        <v>98.712270803949224</v>
      </c>
    </row>
    <row r="117" spans="1:10">
      <c r="A117" s="1" t="s">
        <v>187</v>
      </c>
      <c r="B117" s="5">
        <v>69987</v>
      </c>
      <c r="C117" s="5">
        <v>70900</v>
      </c>
      <c r="D117" s="5">
        <v>70900</v>
      </c>
      <c r="E117" s="5">
        <v>98.712270803949224</v>
      </c>
      <c r="F117" s="5">
        <v>98.712270803949224</v>
      </c>
    </row>
    <row r="118" spans="1:10">
      <c r="A118" s="3" t="s">
        <v>188</v>
      </c>
      <c r="B118" s="4">
        <v>943953.82</v>
      </c>
      <c r="C118" s="4">
        <v>953900</v>
      </c>
      <c r="D118" s="4">
        <v>1015260</v>
      </c>
      <c r="E118" s="4">
        <v>98.957314183876704</v>
      </c>
      <c r="F118" s="4">
        <v>92.976559698993356</v>
      </c>
    </row>
    <row r="119" spans="1:10">
      <c r="A119" s="1" t="s">
        <v>189</v>
      </c>
      <c r="B119" s="5">
        <v>943953.82</v>
      </c>
      <c r="C119" s="5">
        <v>953900</v>
      </c>
      <c r="D119" s="5">
        <v>1015260</v>
      </c>
      <c r="E119" s="5">
        <v>98.957314183876704</v>
      </c>
      <c r="F119" s="5">
        <v>92.976559698993356</v>
      </c>
    </row>
    <row r="120" spans="1:10">
      <c r="A120" s="3" t="s">
        <v>190</v>
      </c>
      <c r="B120" s="4">
        <v>200081.95</v>
      </c>
      <c r="C120" s="4">
        <v>260000</v>
      </c>
      <c r="D120" s="4">
        <v>318500</v>
      </c>
      <c r="E120" s="4">
        <v>76.954596153846154</v>
      </c>
      <c r="F120" s="4">
        <v>62.820078492935636</v>
      </c>
    </row>
    <row r="121" spans="1:10">
      <c r="A121" s="3" t="s">
        <v>191</v>
      </c>
      <c r="B121" s="4">
        <v>136117.57</v>
      </c>
      <c r="C121" s="4">
        <v>115000</v>
      </c>
      <c r="D121" s="4">
        <v>148000</v>
      </c>
      <c r="E121" s="4">
        <v>118.36310434782608</v>
      </c>
      <c r="F121" s="4">
        <v>91.97133108108109</v>
      </c>
    </row>
    <row r="122" spans="1:10">
      <c r="A122" s="3" t="s">
        <v>192</v>
      </c>
      <c r="B122" s="4">
        <v>40869</v>
      </c>
      <c r="C122" s="4">
        <v>20690</v>
      </c>
      <c r="D122" s="4">
        <v>42690</v>
      </c>
      <c r="E122" s="4">
        <v>197.53020782986951</v>
      </c>
      <c r="F122" s="4">
        <v>95.734364019676747</v>
      </c>
    </row>
    <row r="123" spans="1:10">
      <c r="A123" s="3" t="s">
        <v>193</v>
      </c>
      <c r="B123" s="4">
        <v>64331</v>
      </c>
      <c r="D123" s="4">
        <v>65000</v>
      </c>
      <c r="F123" s="4">
        <v>98.970769230769235</v>
      </c>
    </row>
    <row r="124" spans="1:10">
      <c r="A124" s="3" t="s">
        <v>194</v>
      </c>
      <c r="C124" s="4">
        <v>20000</v>
      </c>
    </row>
    <row r="125" spans="1:10">
      <c r="A125" s="3" t="s">
        <v>195</v>
      </c>
      <c r="B125" s="4">
        <v>99553.3</v>
      </c>
      <c r="C125" s="4">
        <v>75000</v>
      </c>
      <c r="D125" s="4">
        <v>100000</v>
      </c>
      <c r="E125" s="4">
        <v>132.73773333333335</v>
      </c>
      <c r="F125" s="4">
        <v>99.553300000000007</v>
      </c>
    </row>
    <row r="126" spans="1:10">
      <c r="A126" s="1" t="s">
        <v>196</v>
      </c>
      <c r="B126" s="5">
        <v>540952.82000000007</v>
      </c>
      <c r="C126" s="5">
        <v>490690</v>
      </c>
      <c r="D126" s="5">
        <v>674190</v>
      </c>
      <c r="E126" s="5">
        <v>110.24329413682774</v>
      </c>
      <c r="F126" s="5">
        <v>80.237443450659313</v>
      </c>
    </row>
    <row r="127" spans="1:10">
      <c r="A127" s="3" t="s">
        <v>197</v>
      </c>
      <c r="B127" s="4">
        <v>14710</v>
      </c>
      <c r="C127" s="4">
        <v>14710</v>
      </c>
      <c r="D127" s="4">
        <v>14710</v>
      </c>
      <c r="E127" s="4">
        <v>100</v>
      </c>
      <c r="F127" s="4">
        <v>100</v>
      </c>
    </row>
    <row r="128" spans="1:10">
      <c r="A128" s="3" t="s">
        <v>198</v>
      </c>
      <c r="B128" s="4">
        <v>20762</v>
      </c>
      <c r="C128" s="4">
        <v>10000</v>
      </c>
      <c r="D128" s="4">
        <v>21000</v>
      </c>
      <c r="E128" s="4">
        <v>207.62</v>
      </c>
      <c r="F128" s="4">
        <v>98.866666666666674</v>
      </c>
    </row>
    <row r="129" spans="1:6">
      <c r="A129" s="1" t="s">
        <v>199</v>
      </c>
      <c r="B129" s="5">
        <v>35472</v>
      </c>
      <c r="C129" s="5">
        <v>24710</v>
      </c>
      <c r="D129" s="5">
        <v>35710</v>
      </c>
      <c r="E129" s="5">
        <v>143.5532173209227</v>
      </c>
      <c r="F129" s="5">
        <v>99.333520022402695</v>
      </c>
    </row>
    <row r="130" spans="1:6">
      <c r="A130" s="1" t="s">
        <v>200</v>
      </c>
      <c r="B130" s="5">
        <v>1520378.6400000001</v>
      </c>
      <c r="C130" s="5">
        <v>1469300</v>
      </c>
      <c r="D130" s="5">
        <v>1725160</v>
      </c>
      <c r="E130" s="5">
        <v>103.47639284012796</v>
      </c>
      <c r="F130" s="5">
        <v>88.129717823274362</v>
      </c>
    </row>
    <row r="131" spans="1:6">
      <c r="A131" s="3" t="s">
        <v>201</v>
      </c>
      <c r="B131" s="4">
        <v>8065615.6600000001</v>
      </c>
      <c r="C131" s="4">
        <v>2668000</v>
      </c>
      <c r="D131" s="4">
        <v>8665930</v>
      </c>
      <c r="E131" s="4">
        <v>302.30943253373312</v>
      </c>
      <c r="F131" s="4">
        <v>93.072707257039923</v>
      </c>
    </row>
    <row r="132" spans="1:6">
      <c r="A132" s="3" t="s">
        <v>202</v>
      </c>
      <c r="B132" s="4">
        <v>2764565.69</v>
      </c>
      <c r="C132" s="4">
        <v>2752000</v>
      </c>
      <c r="D132" s="4">
        <v>2848870</v>
      </c>
      <c r="E132" s="4">
        <v>100.45660210755814</v>
      </c>
      <c r="F132" s="4">
        <v>97.040780730605462</v>
      </c>
    </row>
    <row r="133" spans="1:6">
      <c r="A133" s="1" t="s">
        <v>203</v>
      </c>
      <c r="B133" s="5">
        <v>10830181.35</v>
      </c>
      <c r="C133" s="5">
        <v>5420000</v>
      </c>
      <c r="D133" s="5">
        <v>11514800</v>
      </c>
      <c r="E133" s="5">
        <v>199.81884409594096</v>
      </c>
      <c r="F133" s="5">
        <v>94.054446017299469</v>
      </c>
    </row>
    <row r="134" spans="1:6">
      <c r="A134" s="3" t="s">
        <v>204</v>
      </c>
      <c r="B134" s="4">
        <v>334291.7</v>
      </c>
      <c r="C134" s="4">
        <v>333400</v>
      </c>
      <c r="D134" s="4">
        <v>338400</v>
      </c>
      <c r="E134" s="4">
        <v>100.26745650869826</v>
      </c>
      <c r="F134" s="4">
        <v>98.785963356973994</v>
      </c>
    </row>
    <row r="135" spans="1:6">
      <c r="A135" s="3" t="s">
        <v>205</v>
      </c>
      <c r="B135" s="4">
        <v>4512435.7699999996</v>
      </c>
      <c r="C135" s="4">
        <v>3930180</v>
      </c>
      <c r="D135" s="4">
        <v>4545850</v>
      </c>
      <c r="E135" s="4">
        <v>114.81498989868146</v>
      </c>
      <c r="F135" s="4">
        <v>99.264950889272612</v>
      </c>
    </row>
    <row r="136" spans="1:6">
      <c r="A136" s="3" t="s">
        <v>206</v>
      </c>
      <c r="B136" s="4">
        <v>4000</v>
      </c>
      <c r="C136" s="4">
        <v>4000</v>
      </c>
      <c r="D136" s="4">
        <v>4000</v>
      </c>
      <c r="E136" s="4">
        <v>100</v>
      </c>
      <c r="F136" s="4">
        <v>100</v>
      </c>
    </row>
    <row r="137" spans="1:6">
      <c r="A137" s="3" t="s">
        <v>207</v>
      </c>
      <c r="B137" s="4">
        <v>18744</v>
      </c>
      <c r="C137" s="4">
        <v>7250</v>
      </c>
      <c r="D137" s="4">
        <v>19250</v>
      </c>
      <c r="E137" s="4">
        <v>258.53793103448277</v>
      </c>
      <c r="F137" s="4">
        <v>97.371428571428581</v>
      </c>
    </row>
    <row r="138" spans="1:6">
      <c r="A138" s="3" t="s">
        <v>208</v>
      </c>
      <c r="B138" s="4">
        <v>876606</v>
      </c>
      <c r="C138" s="4">
        <v>400000</v>
      </c>
      <c r="D138" s="4">
        <v>877000</v>
      </c>
      <c r="E138" s="4">
        <v>219.1515</v>
      </c>
      <c r="F138" s="4">
        <v>99.955074116305582</v>
      </c>
    </row>
    <row r="139" spans="1:6">
      <c r="A139" s="3" t="s">
        <v>209</v>
      </c>
      <c r="B139" s="4">
        <v>156279</v>
      </c>
      <c r="C139" s="4">
        <v>160500</v>
      </c>
      <c r="D139" s="4">
        <v>160500</v>
      </c>
      <c r="E139" s="4">
        <v>97.370093457943923</v>
      </c>
      <c r="F139" s="4">
        <v>97.370093457943923</v>
      </c>
    </row>
    <row r="140" spans="1:6">
      <c r="A140" s="3" t="s">
        <v>210</v>
      </c>
      <c r="B140" s="4">
        <v>107420.9</v>
      </c>
      <c r="C140" s="4">
        <v>241300</v>
      </c>
      <c r="D140" s="4">
        <v>148800</v>
      </c>
      <c r="E140" s="4">
        <v>44.517571487774553</v>
      </c>
      <c r="F140" s="4">
        <v>72.191465053763437</v>
      </c>
    </row>
    <row r="141" spans="1:6">
      <c r="A141" s="3" t="s">
        <v>211</v>
      </c>
      <c r="B141" s="4">
        <v>218732</v>
      </c>
      <c r="C141" s="4">
        <v>244600</v>
      </c>
      <c r="D141" s="4">
        <v>244600</v>
      </c>
      <c r="E141" s="4">
        <v>89.424366312346692</v>
      </c>
      <c r="F141" s="4">
        <v>89.424366312346692</v>
      </c>
    </row>
    <row r="142" spans="1:6">
      <c r="A142" s="1" t="s">
        <v>212</v>
      </c>
      <c r="B142" s="5">
        <v>6228509.3700000001</v>
      </c>
      <c r="C142" s="5">
        <v>5321230</v>
      </c>
      <c r="D142" s="5">
        <v>6338400</v>
      </c>
      <c r="E142" s="5">
        <v>117.05018144301225</v>
      </c>
      <c r="F142" s="5">
        <v>98.266271772056044</v>
      </c>
    </row>
    <row r="143" spans="1:6">
      <c r="A143" s="3" t="s">
        <v>213</v>
      </c>
      <c r="B143" s="4">
        <v>216330.3</v>
      </c>
      <c r="C143" s="4">
        <v>236000</v>
      </c>
      <c r="D143" s="4">
        <v>236000</v>
      </c>
      <c r="E143" s="4">
        <v>91.665381355932197</v>
      </c>
      <c r="F143" s="4">
        <v>91.665381355932197</v>
      </c>
    </row>
    <row r="144" spans="1:6">
      <c r="A144" s="3" t="s">
        <v>214</v>
      </c>
      <c r="B144" s="4">
        <v>492191.34</v>
      </c>
      <c r="C144" s="4">
        <v>710000</v>
      </c>
      <c r="D144" s="4">
        <v>542400</v>
      </c>
      <c r="E144" s="4">
        <v>69.322723943661984</v>
      </c>
      <c r="F144" s="4">
        <v>90.743241150442472</v>
      </c>
    </row>
    <row r="145" spans="1:6">
      <c r="A145" s="3" t="s">
        <v>215</v>
      </c>
      <c r="B145" s="4">
        <v>273476</v>
      </c>
      <c r="C145" s="4">
        <v>16300</v>
      </c>
      <c r="D145" s="4">
        <v>273480</v>
      </c>
      <c r="E145" s="4">
        <v>1677.7668711656443</v>
      </c>
      <c r="F145" s="4">
        <v>99.998537370191613</v>
      </c>
    </row>
    <row r="146" spans="1:6">
      <c r="A146" s="3" t="s">
        <v>216</v>
      </c>
      <c r="B146" s="4">
        <v>19381</v>
      </c>
      <c r="C146" s="4">
        <v>18300</v>
      </c>
      <c r="D146" s="4">
        <v>199400</v>
      </c>
      <c r="E146" s="4">
        <v>105.90710382513662</v>
      </c>
      <c r="F146" s="4">
        <v>9.7196589769307931</v>
      </c>
    </row>
    <row r="147" spans="1:6">
      <c r="A147" s="1" t="s">
        <v>217</v>
      </c>
      <c r="B147" s="5">
        <v>1001378.64</v>
      </c>
      <c r="C147" s="5">
        <v>980600</v>
      </c>
      <c r="D147" s="5">
        <v>1251280</v>
      </c>
      <c r="E147" s="5">
        <v>102.11897205792373</v>
      </c>
      <c r="F147" s="5">
        <v>80.028342177610128</v>
      </c>
    </row>
    <row r="148" spans="1:6">
      <c r="A148" s="3" t="s">
        <v>218</v>
      </c>
      <c r="B148" s="4">
        <v>337878.93</v>
      </c>
      <c r="D148" s="4">
        <v>377500</v>
      </c>
      <c r="F148" s="4">
        <v>89.504352317880802</v>
      </c>
    </row>
    <row r="149" spans="1:6">
      <c r="A149" s="3" t="s">
        <v>219</v>
      </c>
      <c r="B149" s="4">
        <v>5500</v>
      </c>
      <c r="C149" s="4">
        <v>3000</v>
      </c>
      <c r="D149" s="4">
        <v>5500</v>
      </c>
      <c r="E149" s="4">
        <v>183.33333333333331</v>
      </c>
      <c r="F149" s="4">
        <v>100</v>
      </c>
    </row>
    <row r="150" spans="1:6">
      <c r="A150" s="3" t="s">
        <v>220</v>
      </c>
      <c r="C150" s="4">
        <v>11000</v>
      </c>
    </row>
    <row r="151" spans="1:6">
      <c r="A151" s="1" t="s">
        <v>221</v>
      </c>
      <c r="B151" s="5">
        <v>343378.93</v>
      </c>
      <c r="C151" s="5">
        <v>14000</v>
      </c>
      <c r="D151" s="5">
        <v>383000</v>
      </c>
      <c r="E151" s="5">
        <v>2452.7066428571425</v>
      </c>
      <c r="F151" s="5">
        <v>89.655073107049617</v>
      </c>
    </row>
    <row r="152" spans="1:6">
      <c r="A152" s="3" t="s">
        <v>222</v>
      </c>
      <c r="B152" s="4">
        <v>226158.75</v>
      </c>
      <c r="D152" s="4">
        <v>227000</v>
      </c>
      <c r="F152" s="4">
        <v>99.629405286343612</v>
      </c>
    </row>
    <row r="153" spans="1:6">
      <c r="A153" s="3" t="s">
        <v>223</v>
      </c>
      <c r="B153" s="4">
        <v>74373.100000000006</v>
      </c>
      <c r="C153" s="4">
        <v>90500</v>
      </c>
      <c r="D153" s="4">
        <v>90500</v>
      </c>
      <c r="E153" s="4">
        <v>82.180220994475135</v>
      </c>
      <c r="F153" s="4">
        <v>82.180220994475135</v>
      </c>
    </row>
    <row r="154" spans="1:6">
      <c r="A154" s="3" t="s">
        <v>224</v>
      </c>
      <c r="B154" s="4">
        <v>67500</v>
      </c>
      <c r="C154" s="4">
        <v>200000</v>
      </c>
      <c r="D154" s="4">
        <v>200000</v>
      </c>
      <c r="E154" s="4">
        <v>33.75</v>
      </c>
      <c r="F154" s="4">
        <v>33.75</v>
      </c>
    </row>
    <row r="155" spans="1:6">
      <c r="A155" s="3" t="s">
        <v>225</v>
      </c>
      <c r="B155" s="4">
        <v>811118.41</v>
      </c>
      <c r="C155" s="4">
        <v>880000</v>
      </c>
      <c r="D155" s="4">
        <v>880000</v>
      </c>
      <c r="E155" s="4">
        <v>92.172546590909093</v>
      </c>
      <c r="F155" s="4">
        <v>92.172546590909093</v>
      </c>
    </row>
    <row r="156" spans="1:6">
      <c r="A156" s="3" t="s">
        <v>226</v>
      </c>
      <c r="B156" s="4">
        <v>36527</v>
      </c>
      <c r="C156" s="4">
        <v>96000</v>
      </c>
      <c r="D156" s="4">
        <v>96000</v>
      </c>
      <c r="E156" s="4">
        <v>38.048958333333331</v>
      </c>
      <c r="F156" s="4">
        <v>38.048958333333331</v>
      </c>
    </row>
    <row r="157" spans="1:6">
      <c r="A157" s="3" t="s">
        <v>227</v>
      </c>
      <c r="B157" s="4">
        <v>173433</v>
      </c>
      <c r="C157" s="4">
        <v>100000</v>
      </c>
      <c r="D157" s="4">
        <v>173600</v>
      </c>
      <c r="E157" s="4">
        <v>173.43299999999999</v>
      </c>
      <c r="F157" s="4">
        <v>99.903801843317979</v>
      </c>
    </row>
    <row r="158" spans="1:6">
      <c r="A158" s="3" t="s">
        <v>228</v>
      </c>
      <c r="B158" s="4">
        <v>3116281.36</v>
      </c>
      <c r="C158" s="4">
        <v>2709260</v>
      </c>
      <c r="D158" s="4">
        <v>3728340</v>
      </c>
      <c r="E158" s="4">
        <v>115.02334069081594</v>
      </c>
      <c r="F158" s="4">
        <v>83.5836152282249</v>
      </c>
    </row>
    <row r="159" spans="1:6">
      <c r="A159" s="1" t="s">
        <v>229</v>
      </c>
      <c r="B159" s="5">
        <v>4505391.62</v>
      </c>
      <c r="C159" s="5">
        <v>4075760</v>
      </c>
      <c r="D159" s="5">
        <v>5395440</v>
      </c>
      <c r="E159" s="5">
        <v>110.54114128407954</v>
      </c>
      <c r="F159" s="5">
        <v>83.503692377266731</v>
      </c>
    </row>
    <row r="160" spans="1:6">
      <c r="A160" s="3" t="s">
        <v>230</v>
      </c>
      <c r="B160" s="4">
        <v>1308046.56</v>
      </c>
      <c r="C160" s="4">
        <v>1671000</v>
      </c>
      <c r="D160" s="4">
        <v>1526000</v>
      </c>
      <c r="E160" s="4">
        <v>78.279267504488331</v>
      </c>
      <c r="F160" s="4">
        <v>85.717336828309314</v>
      </c>
    </row>
    <row r="161" spans="1:6">
      <c r="A161" s="3" t="s">
        <v>231</v>
      </c>
      <c r="B161" s="4">
        <v>856278.06</v>
      </c>
      <c r="C161" s="4">
        <v>769000</v>
      </c>
      <c r="D161" s="4">
        <v>859000</v>
      </c>
      <c r="E161" s="4">
        <v>111.34955266579976</v>
      </c>
      <c r="F161" s="4">
        <v>99.683126891734588</v>
      </c>
    </row>
    <row r="162" spans="1:6">
      <c r="A162" s="3" t="s">
        <v>232</v>
      </c>
      <c r="B162" s="4">
        <v>1000</v>
      </c>
      <c r="D162" s="4">
        <v>1000</v>
      </c>
      <c r="F162" s="4">
        <v>100</v>
      </c>
    </row>
    <row r="163" spans="1:6">
      <c r="A163" s="3" t="s">
        <v>233</v>
      </c>
      <c r="B163" s="4">
        <v>156123.03</v>
      </c>
      <c r="C163" s="4">
        <v>150400</v>
      </c>
      <c r="D163" s="4">
        <v>159650</v>
      </c>
      <c r="E163" s="4">
        <v>103.80520611702127</v>
      </c>
      <c r="F163" s="4">
        <v>97.790811149389285</v>
      </c>
    </row>
    <row r="164" spans="1:6">
      <c r="A164" s="1" t="s">
        <v>234</v>
      </c>
      <c r="B164" s="5">
        <v>2321447.65</v>
      </c>
      <c r="C164" s="5">
        <v>2590400</v>
      </c>
      <c r="D164" s="5">
        <v>2545650</v>
      </c>
      <c r="E164" s="5">
        <v>89.617342881408263</v>
      </c>
      <c r="F164" s="5">
        <v>91.192726808477204</v>
      </c>
    </row>
    <row r="165" spans="1:6">
      <c r="A165" s="1" t="s">
        <v>235</v>
      </c>
      <c r="B165" s="5">
        <v>25230287.559999999</v>
      </c>
      <c r="C165" s="5">
        <v>18401990</v>
      </c>
      <c r="D165" s="5">
        <v>27428570</v>
      </c>
      <c r="E165" s="5">
        <v>137.1062996991086</v>
      </c>
      <c r="F165" s="5">
        <v>91.985428186741046</v>
      </c>
    </row>
    <row r="166" spans="1:6">
      <c r="A166" s="3" t="s">
        <v>236</v>
      </c>
      <c r="B166" s="4">
        <v>10557</v>
      </c>
      <c r="C166" s="4">
        <v>12500</v>
      </c>
      <c r="D166" s="4">
        <v>12500</v>
      </c>
      <c r="E166" s="4">
        <v>84.456000000000003</v>
      </c>
      <c r="F166" s="4">
        <v>84.456000000000003</v>
      </c>
    </row>
    <row r="167" spans="1:6">
      <c r="A167" s="3" t="s">
        <v>237</v>
      </c>
      <c r="B167" s="4">
        <v>5000</v>
      </c>
      <c r="C167" s="4">
        <v>5000</v>
      </c>
      <c r="D167" s="4">
        <v>5000</v>
      </c>
      <c r="E167" s="4">
        <v>100</v>
      </c>
      <c r="F167" s="4">
        <v>100</v>
      </c>
    </row>
    <row r="168" spans="1:6">
      <c r="A168" s="3" t="s">
        <v>238</v>
      </c>
      <c r="B168" s="4">
        <v>1351732.36</v>
      </c>
      <c r="C168" s="4">
        <v>1095300</v>
      </c>
      <c r="D168" s="4">
        <v>1368300</v>
      </c>
      <c r="E168" s="4">
        <v>123.41206610061171</v>
      </c>
      <c r="F168" s="4">
        <v>98.789180735218892</v>
      </c>
    </row>
    <row r="169" spans="1:6">
      <c r="A169" s="3" t="s">
        <v>239</v>
      </c>
      <c r="B169" s="4">
        <v>9000</v>
      </c>
      <c r="D169" s="4">
        <v>9000</v>
      </c>
      <c r="F169" s="4">
        <v>100</v>
      </c>
    </row>
    <row r="170" spans="1:6">
      <c r="A170" s="3" t="s">
        <v>240</v>
      </c>
      <c r="C170" s="4">
        <v>5000</v>
      </c>
    </row>
    <row r="171" spans="1:6">
      <c r="A171" s="3" t="s">
        <v>241</v>
      </c>
      <c r="B171" s="4">
        <v>1274120.79</v>
      </c>
      <c r="C171" s="4">
        <v>1400000</v>
      </c>
      <c r="D171" s="4">
        <v>1400000</v>
      </c>
      <c r="E171" s="4">
        <v>91.008627857142869</v>
      </c>
      <c r="F171" s="4">
        <v>91.008627857142869</v>
      </c>
    </row>
    <row r="172" spans="1:6">
      <c r="A172" s="3" t="s">
        <v>242</v>
      </c>
      <c r="B172" s="4">
        <v>11000</v>
      </c>
      <c r="C172" s="4">
        <v>11000</v>
      </c>
      <c r="D172" s="4">
        <v>11000</v>
      </c>
      <c r="E172" s="4">
        <v>100</v>
      </c>
      <c r="F172" s="4">
        <v>100</v>
      </c>
    </row>
    <row r="173" spans="1:6">
      <c r="A173" s="1" t="s">
        <v>243</v>
      </c>
      <c r="B173" s="5">
        <v>2661410.1500000004</v>
      </c>
      <c r="C173" s="5">
        <v>2528800</v>
      </c>
      <c r="D173" s="5">
        <v>2805800</v>
      </c>
      <c r="E173" s="5">
        <v>105.24399517557737</v>
      </c>
      <c r="F173" s="5">
        <v>94.853879463967502</v>
      </c>
    </row>
    <row r="174" spans="1:6">
      <c r="A174" s="1" t="s">
        <v>244</v>
      </c>
      <c r="B174" s="5">
        <v>2661410.1500000004</v>
      </c>
      <c r="C174" s="5">
        <v>2528800</v>
      </c>
      <c r="D174" s="5">
        <v>2805800</v>
      </c>
      <c r="E174" s="5">
        <v>105.24399517557737</v>
      </c>
      <c r="F174" s="5">
        <v>94.853879463967502</v>
      </c>
    </row>
    <row r="175" spans="1:6">
      <c r="A175" s="3" t="s">
        <v>245</v>
      </c>
      <c r="C175" s="4">
        <v>10000</v>
      </c>
      <c r="D175" s="4">
        <v>10000</v>
      </c>
    </row>
    <row r="176" spans="1:6">
      <c r="A176" s="1" t="s">
        <v>246</v>
      </c>
      <c r="C176" s="5">
        <v>10000</v>
      </c>
      <c r="D176" s="5">
        <v>10000</v>
      </c>
    </row>
    <row r="177" spans="1:6">
      <c r="A177" s="3" t="s">
        <v>247</v>
      </c>
      <c r="B177" s="4">
        <v>25717803.300000001</v>
      </c>
      <c r="C177" s="4">
        <v>652500</v>
      </c>
      <c r="D177" s="4">
        <v>25750590</v>
      </c>
      <c r="E177" s="4">
        <v>3941.4257931034485</v>
      </c>
      <c r="F177" s="4">
        <v>99.872675927037008</v>
      </c>
    </row>
    <row r="178" spans="1:6">
      <c r="A178" s="1" t="s">
        <v>248</v>
      </c>
      <c r="B178" s="5">
        <v>25717803.300000001</v>
      </c>
      <c r="C178" s="5">
        <v>652500</v>
      </c>
      <c r="D178" s="5">
        <v>25750590</v>
      </c>
      <c r="E178" s="5">
        <v>3941.4257931034485</v>
      </c>
      <c r="F178" s="5">
        <v>99.872675927037008</v>
      </c>
    </row>
    <row r="179" spans="1:6">
      <c r="A179" s="1" t="s">
        <v>249</v>
      </c>
      <c r="B179" s="5">
        <v>25717803.300000001</v>
      </c>
      <c r="C179" s="5">
        <v>662500</v>
      </c>
      <c r="D179" s="5">
        <v>25760590</v>
      </c>
      <c r="E179" s="5">
        <v>3881.9325735849056</v>
      </c>
      <c r="F179" s="5">
        <v>99.833906366274988</v>
      </c>
    </row>
    <row r="180" spans="1:6">
      <c r="A180" s="3" t="s">
        <v>250</v>
      </c>
      <c r="B180" s="4">
        <v>1014386</v>
      </c>
      <c r="C180" s="4">
        <v>1017400</v>
      </c>
      <c r="D180" s="4">
        <v>1017400</v>
      </c>
      <c r="E180" s="4">
        <v>99.703754668763509</v>
      </c>
      <c r="F180" s="4">
        <v>99.703754668763509</v>
      </c>
    </row>
    <row r="181" spans="1:6">
      <c r="A181" s="3" t="s">
        <v>251</v>
      </c>
      <c r="B181" s="4">
        <v>26377</v>
      </c>
      <c r="D181" s="4">
        <v>83000</v>
      </c>
      <c r="F181" s="4">
        <v>31.779518072289157</v>
      </c>
    </row>
    <row r="182" spans="1:6">
      <c r="A182" s="3" t="s">
        <v>252</v>
      </c>
      <c r="B182" s="4">
        <v>20397</v>
      </c>
      <c r="D182" s="4">
        <v>47500</v>
      </c>
      <c r="F182" s="4">
        <v>42.941052631578948</v>
      </c>
    </row>
    <row r="183" spans="1:6">
      <c r="A183" s="3" t="s">
        <v>253</v>
      </c>
      <c r="B183" s="4">
        <v>6915733.1100000003</v>
      </c>
      <c r="C183" s="4">
        <v>7256120</v>
      </c>
      <c r="D183" s="4">
        <v>7478080</v>
      </c>
      <c r="E183" s="4">
        <v>95.308968291593857</v>
      </c>
      <c r="F183" s="4">
        <v>92.480063198040142</v>
      </c>
    </row>
    <row r="184" spans="1:6">
      <c r="A184" s="1" t="s">
        <v>254</v>
      </c>
      <c r="B184" s="5">
        <v>7976893.1100000003</v>
      </c>
      <c r="C184" s="5">
        <v>8273520</v>
      </c>
      <c r="D184" s="5">
        <v>8625980</v>
      </c>
      <c r="E184" s="5">
        <v>96.414743784991146</v>
      </c>
      <c r="F184" s="5">
        <v>92.475209889195199</v>
      </c>
    </row>
    <row r="185" spans="1:6">
      <c r="A185" s="3" t="s">
        <v>255</v>
      </c>
      <c r="B185" s="4">
        <v>222152.69</v>
      </c>
      <c r="C185" s="4">
        <v>347000</v>
      </c>
      <c r="D185" s="4">
        <v>347000</v>
      </c>
      <c r="E185" s="4">
        <v>64.020948126801159</v>
      </c>
      <c r="F185" s="4">
        <v>64.020948126801159</v>
      </c>
    </row>
    <row r="186" spans="1:6">
      <c r="A186" s="3" t="s">
        <v>256</v>
      </c>
      <c r="B186" s="4">
        <v>11614356.07</v>
      </c>
      <c r="C186" s="4">
        <v>194920</v>
      </c>
      <c r="D186" s="4">
        <v>11615380</v>
      </c>
      <c r="E186" s="4">
        <v>5958.5245587933514</v>
      </c>
      <c r="F186" s="4">
        <v>99.991184705106505</v>
      </c>
    </row>
    <row r="187" spans="1:6">
      <c r="A187" s="3" t="s">
        <v>257</v>
      </c>
      <c r="B187" s="4">
        <v>1498738.42</v>
      </c>
      <c r="C187" s="4">
        <v>1320000</v>
      </c>
      <c r="D187" s="4">
        <v>1499530</v>
      </c>
      <c r="E187" s="4">
        <v>113.54078939393939</v>
      </c>
      <c r="F187" s="4">
        <v>99.947211459590662</v>
      </c>
    </row>
    <row r="188" spans="1:6">
      <c r="A188" s="1" t="s">
        <v>258</v>
      </c>
      <c r="B188" s="5">
        <v>13335247.18</v>
      </c>
      <c r="C188" s="5">
        <v>1861920</v>
      </c>
      <c r="D188" s="5">
        <v>13461910</v>
      </c>
      <c r="E188" s="5">
        <v>716.20946012718059</v>
      </c>
      <c r="F188" s="5">
        <v>99.059102163066015</v>
      </c>
    </row>
    <row r="189" spans="1:6">
      <c r="A189" s="3" t="s">
        <v>259</v>
      </c>
      <c r="B189" s="4">
        <v>23631</v>
      </c>
      <c r="C189" s="4">
        <v>23630</v>
      </c>
      <c r="D189" s="4">
        <v>23630</v>
      </c>
      <c r="E189" s="4">
        <v>100.00423190859078</v>
      </c>
      <c r="F189" s="4">
        <v>100.00423190859078</v>
      </c>
    </row>
    <row r="190" spans="1:6">
      <c r="A190" s="3" t="s">
        <v>260</v>
      </c>
      <c r="B190" s="4">
        <v>71650</v>
      </c>
      <c r="C190" s="4">
        <v>87400</v>
      </c>
      <c r="D190" s="4">
        <v>78150</v>
      </c>
      <c r="E190" s="4">
        <v>81.979405034324941</v>
      </c>
      <c r="F190" s="4">
        <v>91.682661548304552</v>
      </c>
    </row>
    <row r="191" spans="1:6">
      <c r="A191" s="1" t="s">
        <v>261</v>
      </c>
      <c r="B191" s="5">
        <v>95281</v>
      </c>
      <c r="C191" s="5">
        <v>111030</v>
      </c>
      <c r="D191" s="5">
        <v>101780</v>
      </c>
      <c r="E191" s="5">
        <v>85.815545348104109</v>
      </c>
      <c r="F191" s="5">
        <v>93.614659068579286</v>
      </c>
    </row>
    <row r="192" spans="1:6">
      <c r="A192" s="1" t="s">
        <v>262</v>
      </c>
      <c r="B192" s="5">
        <v>21407421.289999999</v>
      </c>
      <c r="C192" s="5">
        <v>10246470</v>
      </c>
      <c r="D192" s="5">
        <v>22189670</v>
      </c>
      <c r="E192" s="5">
        <v>208.92484231154728</v>
      </c>
      <c r="F192" s="5">
        <v>96.474716793895539</v>
      </c>
    </row>
    <row r="193" spans="1:6">
      <c r="A193" s="1" t="s">
        <v>183</v>
      </c>
      <c r="B193" s="5">
        <v>76607287.939999998</v>
      </c>
      <c r="C193" s="5">
        <v>33379960</v>
      </c>
      <c r="D193" s="5">
        <v>79980690</v>
      </c>
      <c r="E193" s="5">
        <v>229.5008380477388</v>
      </c>
      <c r="F193" s="5">
        <v>95.782229360611922</v>
      </c>
    </row>
  </sheetData>
  <mergeCells count="3">
    <mergeCell ref="A3:K3"/>
    <mergeCell ref="A12:K12"/>
    <mergeCell ref="A111:K11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A13" sqref="A13"/>
    </sheetView>
  </sheetViews>
  <sheetFormatPr defaultRowHeight="14.4"/>
  <cols>
    <col min="1" max="1" width="28.21875" bestFit="1" customWidth="1"/>
    <col min="2" max="4" width="12" bestFit="1" customWidth="1"/>
    <col min="5" max="6" width="6.44140625" bestFit="1" customWidth="1"/>
  </cols>
  <sheetData>
    <row r="3" spans="1:11" ht="15.6">
      <c r="A3" s="197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264</v>
      </c>
      <c r="B5" s="2" t="s">
        <v>9</v>
      </c>
      <c r="C5" s="2" t="s">
        <v>10</v>
      </c>
      <c r="D5" s="2" t="s">
        <v>10</v>
      </c>
      <c r="E5" s="2" t="s">
        <v>11</v>
      </c>
      <c r="F5" s="2" t="s">
        <v>12</v>
      </c>
      <c r="G5" s="2"/>
      <c r="H5" s="2"/>
      <c r="I5" s="2"/>
      <c r="J5" s="2"/>
    </row>
    <row r="6" spans="1:11">
      <c r="C6" s="2" t="s">
        <v>13</v>
      </c>
      <c r="D6" s="2" t="s">
        <v>14</v>
      </c>
    </row>
    <row r="7" spans="1:11">
      <c r="A7" s="3" t="s">
        <v>265</v>
      </c>
      <c r="B7" s="4">
        <v>704541.1</v>
      </c>
      <c r="C7" s="4">
        <v>5026920</v>
      </c>
      <c r="D7" s="4">
        <v>5026920</v>
      </c>
      <c r="E7" s="4">
        <v>14.015363284078521</v>
      </c>
      <c r="F7" s="4">
        <v>14.015363284078521</v>
      </c>
    </row>
    <row r="8" spans="1:11">
      <c r="A8" s="3" t="s">
        <v>266</v>
      </c>
      <c r="B8" s="4">
        <v>4185987.22</v>
      </c>
      <c r="D8" s="4">
        <v>4185990</v>
      </c>
      <c r="F8" s="4">
        <v>99.999933587992331</v>
      </c>
    </row>
    <row r="9" spans="1:11">
      <c r="A9" s="3" t="s">
        <v>267</v>
      </c>
      <c r="B9" s="4">
        <v>-3403175.78</v>
      </c>
      <c r="C9" s="4">
        <v>-2950000</v>
      </c>
      <c r="D9" s="4">
        <v>-3402260</v>
      </c>
      <c r="E9" s="4">
        <v>115.36189084745763</v>
      </c>
      <c r="F9" s="4">
        <v>100.02691681411766</v>
      </c>
    </row>
    <row r="10" spans="1:11">
      <c r="A10" s="3" t="s">
        <v>268</v>
      </c>
      <c r="B10" s="4">
        <v>-22416</v>
      </c>
      <c r="C10" s="4">
        <v>110080</v>
      </c>
      <c r="D10" s="4">
        <v>110080</v>
      </c>
    </row>
    <row r="11" spans="1:11">
      <c r="A11" s="3" t="s">
        <v>269</v>
      </c>
      <c r="B11" s="4">
        <v>-252277.92</v>
      </c>
      <c r="C11" s="4">
        <v>-359000</v>
      </c>
      <c r="D11" s="4">
        <v>-359000</v>
      </c>
      <c r="E11" s="4">
        <v>70.272401114206133</v>
      </c>
      <c r="F11" s="4">
        <v>70.272401114206133</v>
      </c>
    </row>
    <row r="12" spans="1:11">
      <c r="A12" s="1" t="s">
        <v>270</v>
      </c>
      <c r="B12" s="5">
        <v>1212658.6200000006</v>
      </c>
      <c r="C12" s="5">
        <v>1828000</v>
      </c>
      <c r="D12" s="5">
        <v>5561730</v>
      </c>
      <c r="E12" s="5">
        <v>66.337998905908123</v>
      </c>
      <c r="F12" s="5">
        <v>21.803622613827002</v>
      </c>
    </row>
  </sheetData>
  <mergeCells count="1">
    <mergeCell ref="A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K35"/>
  <sheetViews>
    <sheetView workbookViewId="0">
      <selection activeCell="A36" sqref="A36"/>
    </sheetView>
  </sheetViews>
  <sheetFormatPr defaultRowHeight="14.4"/>
  <cols>
    <col min="1" max="1" width="67.21875" bestFit="1" customWidth="1"/>
    <col min="2" max="2" width="14.109375" bestFit="1" customWidth="1"/>
    <col min="3" max="3" width="12" bestFit="1" customWidth="1"/>
    <col min="4" max="4" width="14.109375" bestFit="1" customWidth="1"/>
  </cols>
  <sheetData>
    <row r="3" spans="1:11" ht="15.6">
      <c r="A3" s="197" t="s">
        <v>271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272</v>
      </c>
      <c r="B5" s="2" t="s">
        <v>273</v>
      </c>
      <c r="C5" s="2" t="s">
        <v>274</v>
      </c>
      <c r="D5" s="2" t="s">
        <v>275</v>
      </c>
      <c r="E5" s="2"/>
      <c r="F5" s="2"/>
      <c r="G5" s="2"/>
      <c r="H5" s="2"/>
      <c r="I5" s="2"/>
      <c r="J5" s="2"/>
    </row>
    <row r="6" spans="1:11">
      <c r="A6" s="1" t="s">
        <v>276</v>
      </c>
    </row>
    <row r="7" spans="1:11">
      <c r="A7" s="3" t="s">
        <v>277</v>
      </c>
      <c r="B7" s="4">
        <v>1963340.2</v>
      </c>
      <c r="C7" s="4">
        <v>-60165</v>
      </c>
      <c r="D7" s="4">
        <v>1903175.2</v>
      </c>
    </row>
    <row r="8" spans="1:11">
      <c r="A8" s="3" t="s">
        <v>278</v>
      </c>
      <c r="B8" s="4">
        <v>326700</v>
      </c>
      <c r="D8" s="4">
        <v>326700</v>
      </c>
    </row>
    <row r="9" spans="1:11">
      <c r="A9" s="3" t="s">
        <v>279</v>
      </c>
      <c r="B9" s="4">
        <v>655947.31999999995</v>
      </c>
      <c r="D9" s="4">
        <v>655947.31999999995</v>
      </c>
    </row>
    <row r="10" spans="1:11">
      <c r="A10" s="3" t="s">
        <v>280</v>
      </c>
      <c r="B10" s="4">
        <v>1219427.5</v>
      </c>
      <c r="C10" s="4">
        <v>988645.5</v>
      </c>
      <c r="D10" s="4">
        <v>2208073</v>
      </c>
    </row>
    <row r="11" spans="1:11">
      <c r="A11" s="1" t="s">
        <v>281</v>
      </c>
    </row>
    <row r="12" spans="1:11">
      <c r="A12" s="3" t="s">
        <v>282</v>
      </c>
      <c r="B12" s="4">
        <v>748304181.24000001</v>
      </c>
      <c r="C12" s="4">
        <v>8662522.7899999619</v>
      </c>
      <c r="D12" s="4">
        <v>756966704.02999997</v>
      </c>
    </row>
    <row r="13" spans="1:11">
      <c r="A13" s="3" t="s">
        <v>283</v>
      </c>
      <c r="B13" s="4">
        <v>59561953.979999997</v>
      </c>
      <c r="C13" s="4">
        <v>620629.09000000358</v>
      </c>
      <c r="D13" s="4">
        <v>60182583.07</v>
      </c>
    </row>
    <row r="14" spans="1:11">
      <c r="A14" s="3" t="s">
        <v>284</v>
      </c>
      <c r="B14" s="4">
        <v>7590860.2800000003</v>
      </c>
      <c r="C14" s="4">
        <v>445687.02999999933</v>
      </c>
      <c r="D14" s="4">
        <v>8036547.3099999996</v>
      </c>
    </row>
    <row r="15" spans="1:11">
      <c r="A15" s="1" t="s">
        <v>285</v>
      </c>
    </row>
    <row r="16" spans="1:11">
      <c r="A16" s="3" t="s">
        <v>286</v>
      </c>
      <c r="B16" s="4">
        <v>33603673.200000003</v>
      </c>
      <c r="C16" s="4">
        <v>118315.00999999791</v>
      </c>
      <c r="D16" s="4">
        <v>33721988.210000001</v>
      </c>
    </row>
    <row r="17" spans="1:4">
      <c r="A17" s="3" t="s">
        <v>287</v>
      </c>
      <c r="B17" s="4">
        <v>727540</v>
      </c>
      <c r="C17" s="4">
        <v>393703</v>
      </c>
      <c r="D17" s="4">
        <v>1121243</v>
      </c>
    </row>
    <row r="18" spans="1:4">
      <c r="A18" s="3" t="s">
        <v>288</v>
      </c>
      <c r="C18" s="4">
        <v>19551.14</v>
      </c>
      <c r="D18" s="4">
        <v>19551.14</v>
      </c>
    </row>
    <row r="19" spans="1:4">
      <c r="A19" s="1" t="s">
        <v>289</v>
      </c>
    </row>
    <row r="20" spans="1:4">
      <c r="A20" s="3" t="s">
        <v>290</v>
      </c>
      <c r="B20" s="4">
        <v>703178</v>
      </c>
      <c r="C20" s="4">
        <v>-703178</v>
      </c>
    </row>
    <row r="21" spans="1:4">
      <c r="A21" s="3" t="s">
        <v>291</v>
      </c>
      <c r="B21" s="4">
        <v>3902295.52</v>
      </c>
      <c r="C21" s="4">
        <v>9514094.2300000004</v>
      </c>
      <c r="D21" s="4">
        <v>13416389.75</v>
      </c>
    </row>
    <row r="22" spans="1:4">
      <c r="A22" s="1" t="s">
        <v>292</v>
      </c>
    </row>
    <row r="23" spans="1:4">
      <c r="A23" s="3" t="s">
        <v>293</v>
      </c>
      <c r="C23" s="4">
        <v>169628</v>
      </c>
      <c r="D23" s="4">
        <v>169628</v>
      </c>
    </row>
    <row r="24" spans="1:4">
      <c r="A24" s="1" t="s">
        <v>294</v>
      </c>
    </row>
    <row r="25" spans="1:4">
      <c r="A25" s="3" t="s">
        <v>295</v>
      </c>
      <c r="B25" s="4">
        <v>3045000</v>
      </c>
      <c r="D25" s="4">
        <v>3045000</v>
      </c>
    </row>
    <row r="26" spans="1:4">
      <c r="A26" s="3" t="s">
        <v>296</v>
      </c>
      <c r="B26" s="4">
        <v>6281000</v>
      </c>
      <c r="D26" s="4">
        <v>6281000</v>
      </c>
    </row>
    <row r="27" spans="1:4">
      <c r="A27" s="1" t="s">
        <v>297</v>
      </c>
    </row>
    <row r="28" spans="1:4">
      <c r="A28" s="3" t="s">
        <v>298</v>
      </c>
      <c r="B28" s="4">
        <v>-237521.2</v>
      </c>
      <c r="C28" s="4">
        <v>-92977</v>
      </c>
      <c r="D28" s="4">
        <v>-330498.2</v>
      </c>
    </row>
    <row r="29" spans="1:4">
      <c r="A29" s="3" t="s">
        <v>299</v>
      </c>
      <c r="C29" s="4">
        <v>-27228</v>
      </c>
      <c r="D29" s="4">
        <v>-27228</v>
      </c>
    </row>
    <row r="30" spans="1:4">
      <c r="A30" s="3" t="s">
        <v>300</v>
      </c>
      <c r="B30" s="4">
        <v>-655947.31999999995</v>
      </c>
      <c r="D30" s="4">
        <v>-655947.31999999995</v>
      </c>
    </row>
    <row r="31" spans="1:4">
      <c r="A31" s="3" t="s">
        <v>301</v>
      </c>
      <c r="B31" s="4">
        <v>-413048</v>
      </c>
      <c r="C31" s="4">
        <v>31675</v>
      </c>
      <c r="D31" s="4">
        <v>-381373</v>
      </c>
    </row>
    <row r="32" spans="1:4">
      <c r="A32" s="1" t="s">
        <v>302</v>
      </c>
    </row>
    <row r="33" spans="1:4">
      <c r="A33" s="3" t="s">
        <v>303</v>
      </c>
      <c r="B33" s="4">
        <v>-207286808.90000001</v>
      </c>
      <c r="C33" s="4">
        <v>-6074915</v>
      </c>
      <c r="D33" s="4">
        <v>-213361723.90000001</v>
      </c>
    </row>
    <row r="34" spans="1:4">
      <c r="A34" s="3" t="s">
        <v>304</v>
      </c>
      <c r="B34" s="4">
        <v>-27490521.5</v>
      </c>
      <c r="C34" s="4">
        <v>-3608955</v>
      </c>
      <c r="D34" s="4">
        <v>-31099476.5</v>
      </c>
    </row>
    <row r="35" spans="1:4">
      <c r="A35" s="3" t="s">
        <v>305</v>
      </c>
      <c r="B35" s="4">
        <v>-7590860.2800000003</v>
      </c>
      <c r="C35" s="4">
        <v>-445687.02999999933</v>
      </c>
      <c r="D35" s="4">
        <v>-8036547.3099999996</v>
      </c>
    </row>
  </sheetData>
  <mergeCells count="1">
    <mergeCell ref="A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K54"/>
  <sheetViews>
    <sheetView topLeftCell="A24" workbookViewId="0">
      <selection activeCell="A55" sqref="A55"/>
    </sheetView>
  </sheetViews>
  <sheetFormatPr defaultRowHeight="14.4"/>
  <cols>
    <col min="1" max="1" width="58.5546875" bestFit="1" customWidth="1"/>
    <col min="2" max="2" width="13.21875" bestFit="1" customWidth="1"/>
    <col min="3" max="3" width="12" bestFit="1" customWidth="1"/>
    <col min="4" max="4" width="12.21875" bestFit="1" customWidth="1"/>
  </cols>
  <sheetData>
    <row r="3" spans="1:11" ht="15.6">
      <c r="A3" s="197" t="s">
        <v>306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272</v>
      </c>
      <c r="B5" s="2" t="s">
        <v>273</v>
      </c>
      <c r="C5" s="2" t="s">
        <v>274</v>
      </c>
      <c r="D5" s="2" t="s">
        <v>275</v>
      </c>
      <c r="E5" s="2"/>
      <c r="F5" s="2"/>
      <c r="G5" s="2"/>
      <c r="H5" s="2"/>
      <c r="I5" s="2"/>
      <c r="J5" s="2"/>
    </row>
    <row r="6" spans="1:11">
      <c r="A6" s="1" t="s">
        <v>307</v>
      </c>
    </row>
    <row r="7" spans="1:11">
      <c r="A7" s="3" t="s">
        <v>308</v>
      </c>
      <c r="B7" s="4">
        <v>1059203.43</v>
      </c>
      <c r="C7" s="4">
        <v>-272547.74</v>
      </c>
      <c r="D7" s="4">
        <v>786655.69</v>
      </c>
    </row>
    <row r="8" spans="1:11">
      <c r="A8" s="3" t="s">
        <v>309</v>
      </c>
      <c r="B8" s="4">
        <v>292528.5</v>
      </c>
      <c r="C8" s="4">
        <v>-11876</v>
      </c>
      <c r="D8" s="4">
        <v>280652.5</v>
      </c>
    </row>
    <row r="9" spans="1:11">
      <c r="A9" s="3" t="s">
        <v>310</v>
      </c>
      <c r="B9" s="4">
        <v>394822.9</v>
      </c>
      <c r="C9" s="4">
        <v>-30918.080000000016</v>
      </c>
      <c r="D9" s="4">
        <v>363904.82</v>
      </c>
    </row>
    <row r="10" spans="1:11">
      <c r="A10" s="3" t="s">
        <v>311</v>
      </c>
      <c r="B10" s="4">
        <v>1148</v>
      </c>
      <c r="C10" s="4">
        <v>-1148</v>
      </c>
    </row>
    <row r="11" spans="1:11">
      <c r="A11" s="3" t="s">
        <v>312</v>
      </c>
      <c r="C11" s="4">
        <v>372</v>
      </c>
      <c r="D11" s="4">
        <v>372</v>
      </c>
    </row>
    <row r="12" spans="1:11">
      <c r="A12" s="3" t="s">
        <v>313</v>
      </c>
      <c r="B12" s="4">
        <v>40000</v>
      </c>
      <c r="C12" s="4">
        <v>23074</v>
      </c>
      <c r="D12" s="4">
        <v>63074</v>
      </c>
    </row>
    <row r="13" spans="1:11">
      <c r="A13" s="3" t="s">
        <v>314</v>
      </c>
      <c r="B13" s="4">
        <v>9000</v>
      </c>
      <c r="C13" s="4">
        <v>4500</v>
      </c>
      <c r="D13" s="4">
        <v>13500</v>
      </c>
    </row>
    <row r="14" spans="1:11">
      <c r="A14" s="3" t="s">
        <v>315</v>
      </c>
      <c r="B14" s="4">
        <v>1054918.49</v>
      </c>
      <c r="C14" s="4">
        <v>-20377</v>
      </c>
      <c r="D14" s="4">
        <v>1034541.49</v>
      </c>
    </row>
    <row r="15" spans="1:11">
      <c r="A15" s="1" t="s">
        <v>316</v>
      </c>
    </row>
    <row r="16" spans="1:11">
      <c r="A16" s="3" t="s">
        <v>317</v>
      </c>
      <c r="B16" s="4">
        <v>-161602.1</v>
      </c>
      <c r="C16" s="4">
        <v>11029.410000000003</v>
      </c>
      <c r="D16" s="4">
        <v>-150572.69</v>
      </c>
    </row>
    <row r="17" spans="1:11">
      <c r="A17" s="3" t="s">
        <v>318</v>
      </c>
      <c r="B17" s="4">
        <v>-338616.13</v>
      </c>
      <c r="C17" s="4">
        <v>-84614.270000000019</v>
      </c>
      <c r="D17" s="4">
        <v>-423230.4</v>
      </c>
    </row>
    <row r="18" spans="1:11">
      <c r="A18" s="3" t="s">
        <v>319</v>
      </c>
      <c r="B18" s="4">
        <v>-4668.8</v>
      </c>
      <c r="C18" s="4">
        <v>-9301.9199999999983</v>
      </c>
      <c r="D18" s="4">
        <v>-13970.72</v>
      </c>
    </row>
    <row r="19" spans="1:11">
      <c r="A19" s="1" t="s">
        <v>320</v>
      </c>
    </row>
    <row r="20" spans="1:11">
      <c r="A20" s="3" t="s">
        <v>321</v>
      </c>
      <c r="B20" s="4">
        <v>9032</v>
      </c>
      <c r="D20" s="4">
        <v>9032</v>
      </c>
    </row>
    <row r="21" spans="1:11">
      <c r="A21" s="3" t="s">
        <v>322</v>
      </c>
      <c r="B21" s="4">
        <v>427749.44</v>
      </c>
      <c r="C21" s="4">
        <v>59337.5</v>
      </c>
      <c r="D21" s="4">
        <v>487086.94</v>
      </c>
    </row>
    <row r="25" spans="1:11" ht="15.6">
      <c r="A25" s="197" t="s">
        <v>323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</row>
    <row r="27" spans="1:11">
      <c r="A27" s="1" t="s">
        <v>272</v>
      </c>
      <c r="B27" s="2" t="s">
        <v>273</v>
      </c>
      <c r="C27" s="2" t="s">
        <v>274</v>
      </c>
      <c r="D27" s="2" t="s">
        <v>275</v>
      </c>
      <c r="E27" s="2"/>
      <c r="F27" s="2"/>
      <c r="G27" s="2"/>
      <c r="H27" s="2"/>
      <c r="I27" s="2"/>
      <c r="J27" s="2"/>
    </row>
    <row r="28" spans="1:11">
      <c r="A28" s="3" t="s">
        <v>324</v>
      </c>
      <c r="B28" s="4">
        <v>2549711.23</v>
      </c>
      <c r="C28" s="4">
        <v>4579094.24</v>
      </c>
      <c r="D28" s="4">
        <v>7128805.4699999997</v>
      </c>
    </row>
    <row r="29" spans="1:11">
      <c r="A29" s="3" t="s">
        <v>325</v>
      </c>
      <c r="B29" s="4">
        <v>960643</v>
      </c>
      <c r="C29" s="4">
        <v>32108</v>
      </c>
      <c r="D29" s="4">
        <v>992751</v>
      </c>
    </row>
    <row r="30" spans="1:11">
      <c r="A30" s="3" t="s">
        <v>326</v>
      </c>
      <c r="B30" s="4">
        <v>559854</v>
      </c>
      <c r="C30" s="4">
        <v>31241</v>
      </c>
      <c r="D30" s="4">
        <v>591095</v>
      </c>
    </row>
    <row r="31" spans="1:11">
      <c r="A31" s="3" t="s">
        <v>327</v>
      </c>
      <c r="B31" s="4">
        <v>207466</v>
      </c>
      <c r="C31" s="4">
        <v>13562</v>
      </c>
      <c r="D31" s="4">
        <v>221028</v>
      </c>
    </row>
    <row r="32" spans="1:11">
      <c r="A32" s="3" t="s">
        <v>328</v>
      </c>
      <c r="B32" s="4">
        <v>92562</v>
      </c>
      <c r="C32" s="4">
        <v>4722</v>
      </c>
      <c r="D32" s="4">
        <v>97284</v>
      </c>
    </row>
    <row r="33" spans="1:11">
      <c r="A33" s="3" t="s">
        <v>329</v>
      </c>
      <c r="B33" s="4">
        <v>53781</v>
      </c>
      <c r="C33" s="4">
        <v>4716</v>
      </c>
      <c r="D33" s="4">
        <v>58497</v>
      </c>
    </row>
    <row r="34" spans="1:11">
      <c r="A34" s="3" t="s">
        <v>330</v>
      </c>
      <c r="B34" s="4">
        <v>268701.61</v>
      </c>
      <c r="C34" s="4">
        <v>-89710.229999999981</v>
      </c>
      <c r="D34" s="4">
        <v>178991.38</v>
      </c>
    </row>
    <row r="35" spans="1:11">
      <c r="A35" s="3" t="s">
        <v>331</v>
      </c>
      <c r="B35" s="4">
        <v>8855</v>
      </c>
      <c r="C35" s="4">
        <v>-8855</v>
      </c>
    </row>
    <row r="36" spans="1:11">
      <c r="A36" s="3" t="s">
        <v>332</v>
      </c>
      <c r="B36" s="4">
        <v>55500</v>
      </c>
      <c r="C36" s="4">
        <v>856226</v>
      </c>
      <c r="D36" s="4">
        <v>911726</v>
      </c>
    </row>
    <row r="37" spans="1:11">
      <c r="A37" s="3" t="s">
        <v>333</v>
      </c>
      <c r="B37" s="4">
        <v>361764</v>
      </c>
      <c r="C37" s="4">
        <v>-322414</v>
      </c>
      <c r="D37" s="4">
        <v>39350</v>
      </c>
    </row>
    <row r="40" spans="1:11" ht="15.6">
      <c r="A40" s="197" t="s">
        <v>334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</row>
    <row r="42" spans="1:11">
      <c r="A42" s="1" t="s">
        <v>335</v>
      </c>
      <c r="B42" s="2" t="s">
        <v>273</v>
      </c>
      <c r="C42" s="2" t="s">
        <v>274</v>
      </c>
      <c r="D42" s="2" t="s">
        <v>275</v>
      </c>
      <c r="E42" s="2"/>
      <c r="F42" s="2"/>
      <c r="G42" s="2"/>
      <c r="H42" s="2"/>
      <c r="I42" s="2"/>
      <c r="J42" s="2"/>
    </row>
    <row r="43" spans="1:11">
      <c r="A43" s="3" t="s">
        <v>336</v>
      </c>
      <c r="B43" s="4">
        <v>2468164</v>
      </c>
      <c r="C43" s="4">
        <v>-1320164</v>
      </c>
      <c r="D43" s="4">
        <v>1148000</v>
      </c>
    </row>
    <row r="44" spans="1:11">
      <c r="A44" s="3" t="s">
        <v>337</v>
      </c>
      <c r="B44" s="4">
        <v>1119269.69</v>
      </c>
      <c r="C44" s="4">
        <v>-252844.18999999994</v>
      </c>
      <c r="D44" s="4">
        <v>866425.5</v>
      </c>
    </row>
    <row r="45" spans="1:11">
      <c r="A45" s="3" t="s">
        <v>338</v>
      </c>
      <c r="B45" s="4">
        <v>3330000</v>
      </c>
      <c r="C45" s="4">
        <v>-1200000</v>
      </c>
      <c r="D45" s="4">
        <v>2130000</v>
      </c>
    </row>
    <row r="46" spans="1:11">
      <c r="A46" s="3" t="s">
        <v>339</v>
      </c>
      <c r="C46" s="4">
        <v>3706619</v>
      </c>
      <c r="D46" s="4">
        <v>3706619</v>
      </c>
    </row>
    <row r="47" spans="1:11">
      <c r="A47" s="3" t="s">
        <v>340</v>
      </c>
      <c r="B47" s="4">
        <v>2498446.5299999998</v>
      </c>
      <c r="C47" s="4">
        <v>-150799.36999999965</v>
      </c>
      <c r="D47" s="4">
        <v>2347647.16</v>
      </c>
    </row>
    <row r="48" spans="1:11">
      <c r="A48" s="3" t="s">
        <v>341</v>
      </c>
      <c r="B48" s="4">
        <v>64079</v>
      </c>
      <c r="D48" s="4">
        <v>64079</v>
      </c>
    </row>
    <row r="49" spans="1:4">
      <c r="A49" s="3" t="s">
        <v>342</v>
      </c>
      <c r="B49" s="4">
        <v>64079</v>
      </c>
      <c r="D49" s="4">
        <v>64079</v>
      </c>
    </row>
    <row r="50" spans="1:4">
      <c r="A50" s="3" t="s">
        <v>343</v>
      </c>
      <c r="B50" s="4">
        <v>64079</v>
      </c>
      <c r="D50" s="4">
        <v>64079</v>
      </c>
    </row>
    <row r="51" spans="1:4">
      <c r="A51" s="3" t="s">
        <v>344</v>
      </c>
      <c r="B51" s="4">
        <v>64079</v>
      </c>
      <c r="D51" s="4">
        <v>64079</v>
      </c>
    </row>
    <row r="52" spans="1:4">
      <c r="A52" s="3" t="s">
        <v>345</v>
      </c>
      <c r="B52" s="4">
        <v>64079</v>
      </c>
      <c r="D52" s="4">
        <v>64079</v>
      </c>
    </row>
    <row r="53" spans="1:4">
      <c r="A53" s="3" t="s">
        <v>346</v>
      </c>
      <c r="B53" s="4">
        <v>275320</v>
      </c>
      <c r="C53" s="4">
        <v>10000</v>
      </c>
      <c r="D53" s="4">
        <v>285320</v>
      </c>
    </row>
    <row r="54" spans="1:4">
      <c r="A54" s="3" t="s">
        <v>347</v>
      </c>
      <c r="B54" s="4">
        <v>175000</v>
      </c>
      <c r="C54" s="4">
        <v>-175000</v>
      </c>
    </row>
  </sheetData>
  <mergeCells count="3">
    <mergeCell ref="A3:K3"/>
    <mergeCell ref="A25:K25"/>
    <mergeCell ref="A40:K4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K22"/>
  <sheetViews>
    <sheetView workbookViewId="0">
      <selection activeCell="A23" sqref="A23"/>
    </sheetView>
  </sheetViews>
  <sheetFormatPr defaultRowHeight="14.4"/>
  <cols>
    <col min="1" max="1" width="47.77734375" bestFit="1" customWidth="1"/>
    <col min="2" max="2" width="18.33203125" bestFit="1" customWidth="1"/>
    <col min="3" max="3" width="13.109375" bestFit="1" customWidth="1"/>
    <col min="4" max="4" width="14.109375" bestFit="1" customWidth="1"/>
  </cols>
  <sheetData>
    <row r="3" spans="1:11" ht="15.6">
      <c r="A3" s="197" t="s">
        <v>348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5" spans="1:11">
      <c r="A5" s="1" t="s">
        <v>349</v>
      </c>
      <c r="B5" s="2" t="s">
        <v>350</v>
      </c>
      <c r="C5" s="2" t="s">
        <v>274</v>
      </c>
      <c r="D5" s="2" t="s">
        <v>275</v>
      </c>
      <c r="E5" s="2"/>
      <c r="F5" s="2"/>
      <c r="G5" s="2"/>
      <c r="H5" s="2"/>
      <c r="I5" s="2"/>
      <c r="J5" s="2"/>
    </row>
    <row r="6" spans="1:11">
      <c r="A6" s="3" t="s">
        <v>351</v>
      </c>
      <c r="B6" s="4">
        <v>8122.38</v>
      </c>
      <c r="C6" s="4">
        <v>6723.5000000000045</v>
      </c>
      <c r="D6" s="4">
        <v>14845.880000000005</v>
      </c>
    </row>
    <row r="7" spans="1:11">
      <c r="A7" s="3" t="s">
        <v>352</v>
      </c>
      <c r="B7" s="4">
        <v>528118.56999999995</v>
      </c>
      <c r="C7" s="4">
        <v>844</v>
      </c>
      <c r="D7" s="4">
        <v>528962.56999999995</v>
      </c>
    </row>
    <row r="8" spans="1:11">
      <c r="A8" s="1" t="s">
        <v>353</v>
      </c>
      <c r="B8" s="5">
        <v>536240.94999999995</v>
      </c>
      <c r="C8" s="5">
        <v>7567.5</v>
      </c>
      <c r="D8" s="5">
        <v>543808.44999999995</v>
      </c>
    </row>
    <row r="11" spans="1:11" ht="15.6">
      <c r="A11" s="197" t="s">
        <v>354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3" spans="1:11">
      <c r="A13" s="1" t="s">
        <v>335</v>
      </c>
      <c r="B13" s="2" t="s">
        <v>350</v>
      </c>
      <c r="C13" s="2" t="s">
        <v>274</v>
      </c>
      <c r="D13" s="2" t="s">
        <v>275</v>
      </c>
      <c r="E13" s="2"/>
      <c r="F13" s="2"/>
      <c r="G13" s="2"/>
      <c r="H13" s="2"/>
      <c r="I13" s="2"/>
      <c r="J13" s="2"/>
    </row>
    <row r="14" spans="1:11">
      <c r="A14" s="3" t="s">
        <v>355</v>
      </c>
      <c r="B14" s="4">
        <v>7719386.8600000003</v>
      </c>
      <c r="C14" s="4">
        <v>11352651.77</v>
      </c>
      <c r="D14" s="4">
        <v>19072038.629999999</v>
      </c>
    </row>
    <row r="15" spans="1:11">
      <c r="A15" s="3" t="s">
        <v>356</v>
      </c>
      <c r="B15" s="4">
        <v>505380.08</v>
      </c>
      <c r="C15" s="4">
        <v>-408002.46</v>
      </c>
      <c r="D15" s="4">
        <v>97377.62</v>
      </c>
    </row>
    <row r="16" spans="1:11">
      <c r="A16" s="3" t="s">
        <v>357</v>
      </c>
      <c r="C16" s="4">
        <v>333.8</v>
      </c>
      <c r="D16" s="4">
        <v>333.8</v>
      </c>
    </row>
    <row r="17" spans="1:4">
      <c r="A17" s="3" t="s">
        <v>358</v>
      </c>
      <c r="C17" s="4">
        <v>1198.55</v>
      </c>
      <c r="D17" s="4">
        <v>1198.55</v>
      </c>
    </row>
    <row r="18" spans="1:4">
      <c r="A18" s="3" t="s">
        <v>359</v>
      </c>
      <c r="B18" s="4">
        <v>62688506.200000003</v>
      </c>
      <c r="C18" s="4">
        <v>31819059.50999999</v>
      </c>
      <c r="D18" s="4">
        <v>94507565.709999993</v>
      </c>
    </row>
    <row r="19" spans="1:4">
      <c r="A19" s="3" t="s">
        <v>360</v>
      </c>
      <c r="B19" s="4">
        <v>-65975955.409999996</v>
      </c>
      <c r="C19" s="4">
        <v>-43476505.770000011</v>
      </c>
      <c r="D19" s="4">
        <v>-109452461.18000001</v>
      </c>
    </row>
    <row r="20" spans="1:4">
      <c r="A20" s="3" t="s">
        <v>361</v>
      </c>
      <c r="B20" s="4">
        <v>8122.38</v>
      </c>
      <c r="C20" s="4">
        <v>6723.4999999999991</v>
      </c>
      <c r="D20" s="4">
        <v>14845.88</v>
      </c>
    </row>
    <row r="21" spans="1:4">
      <c r="A21" s="3" t="s">
        <v>362</v>
      </c>
      <c r="B21" s="4">
        <v>438202.57</v>
      </c>
      <c r="C21" s="4">
        <v>22416</v>
      </c>
      <c r="D21" s="4">
        <v>460618.57</v>
      </c>
    </row>
    <row r="22" spans="1:4">
      <c r="A22" s="1" t="s">
        <v>353</v>
      </c>
      <c r="B22" s="5">
        <v>5383642.6800000044</v>
      </c>
      <c r="C22" s="5">
        <v>-682125.10000000894</v>
      </c>
      <c r="D22" s="5">
        <v>4701517.5799999954</v>
      </c>
    </row>
  </sheetData>
  <mergeCells count="2">
    <mergeCell ref="A3:K3"/>
    <mergeCell ref="A11:K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Úvod stránka</vt:lpstr>
      <vt:lpstr>Text</vt:lpstr>
      <vt:lpstr>Rozpočet</vt:lpstr>
      <vt:lpstr>Příjmy</vt:lpstr>
      <vt:lpstr>Výdaje</vt:lpstr>
      <vt:lpstr>Financování</vt:lpstr>
      <vt:lpstr>Majetek</vt:lpstr>
      <vt:lpstr>Zúčtovací vztahy</vt:lpstr>
      <vt:lpstr>Účty a fondy</vt:lpstr>
      <vt:lpstr>Transfery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lubos.tyls</dc:creator>
  <cp:lastModifiedBy>lubos.tyls</cp:lastModifiedBy>
  <cp:lastPrinted>2015-06-01T08:51:42Z</cp:lastPrinted>
  <dcterms:created xsi:type="dcterms:W3CDTF">2015-05-25T11:23:19Z</dcterms:created>
  <dcterms:modified xsi:type="dcterms:W3CDTF">2015-06-01T09:22:13Z</dcterms:modified>
</cp:coreProperties>
</file>