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2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Pol'!$A$1:$S$111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1" i="11"/>
  <c r="F41" i="1" s="1"/>
  <c r="G8" i="11"/>
  <c r="I8"/>
  <c r="K8"/>
  <c r="O8"/>
  <c r="Q8"/>
  <c r="G10"/>
  <c r="M10" s="1"/>
  <c r="I10"/>
  <c r="K10"/>
  <c r="O10"/>
  <c r="Q10"/>
  <c r="G12"/>
  <c r="I12"/>
  <c r="K12"/>
  <c r="M12"/>
  <c r="O12"/>
  <c r="Q12"/>
  <c r="G14"/>
  <c r="I14"/>
  <c r="K14"/>
  <c r="M14"/>
  <c r="O14"/>
  <c r="Q14"/>
  <c r="G16"/>
  <c r="I16"/>
  <c r="K16"/>
  <c r="M16"/>
  <c r="O16"/>
  <c r="Q16"/>
  <c r="G18"/>
  <c r="I18"/>
  <c r="K18"/>
  <c r="M18"/>
  <c r="O18"/>
  <c r="Q18"/>
  <c r="G21"/>
  <c r="I21"/>
  <c r="K21"/>
  <c r="M21"/>
  <c r="O21"/>
  <c r="Q21"/>
  <c r="G24"/>
  <c r="I24"/>
  <c r="K24"/>
  <c r="M24"/>
  <c r="O24"/>
  <c r="Q24"/>
  <c r="G26"/>
  <c r="I26"/>
  <c r="K26"/>
  <c r="M26"/>
  <c r="O26"/>
  <c r="Q26"/>
  <c r="G28"/>
  <c r="M28" s="1"/>
  <c r="I28"/>
  <c r="K28"/>
  <c r="O28"/>
  <c r="Q28"/>
  <c r="G31"/>
  <c r="M31" s="1"/>
  <c r="I31"/>
  <c r="K31"/>
  <c r="O31"/>
  <c r="Q31"/>
  <c r="G33"/>
  <c r="M33" s="1"/>
  <c r="I33"/>
  <c r="K33"/>
  <c r="O33"/>
  <c r="Q33"/>
  <c r="G35"/>
  <c r="M35" s="1"/>
  <c r="I35"/>
  <c r="K35"/>
  <c r="O35"/>
  <c r="Q35"/>
  <c r="G38"/>
  <c r="M38" s="1"/>
  <c r="M37" s="1"/>
  <c r="I38"/>
  <c r="I37" s="1"/>
  <c r="K38"/>
  <c r="K37" s="1"/>
  <c r="O38"/>
  <c r="O37" s="1"/>
  <c r="Q38"/>
  <c r="Q37" s="1"/>
  <c r="G41"/>
  <c r="M41" s="1"/>
  <c r="I41"/>
  <c r="K41"/>
  <c r="O41"/>
  <c r="O40" s="1"/>
  <c r="Q41"/>
  <c r="G43"/>
  <c r="M43" s="1"/>
  <c r="I43"/>
  <c r="K43"/>
  <c r="O43"/>
  <c r="Q43"/>
  <c r="G46"/>
  <c r="M46" s="1"/>
  <c r="M45" s="1"/>
  <c r="I46"/>
  <c r="I45" s="1"/>
  <c r="K46"/>
  <c r="K45" s="1"/>
  <c r="O46"/>
  <c r="O45" s="1"/>
  <c r="Q46"/>
  <c r="Q45" s="1"/>
  <c r="G49"/>
  <c r="M49" s="1"/>
  <c r="I49"/>
  <c r="K49"/>
  <c r="O49"/>
  <c r="Q49"/>
  <c r="G51"/>
  <c r="M51" s="1"/>
  <c r="I51"/>
  <c r="K51"/>
  <c r="O51"/>
  <c r="Q51"/>
  <c r="G53"/>
  <c r="M53" s="1"/>
  <c r="I53"/>
  <c r="K53"/>
  <c r="O53"/>
  <c r="Q53"/>
  <c r="G55"/>
  <c r="M55" s="1"/>
  <c r="I55"/>
  <c r="K55"/>
  <c r="O55"/>
  <c r="Q55"/>
  <c r="G58"/>
  <c r="M58" s="1"/>
  <c r="I58"/>
  <c r="K58"/>
  <c r="O58"/>
  <c r="Q58"/>
  <c r="G61"/>
  <c r="M61" s="1"/>
  <c r="I61"/>
  <c r="K61"/>
  <c r="O61"/>
  <c r="Q61"/>
  <c r="G63"/>
  <c r="M63" s="1"/>
  <c r="I63"/>
  <c r="K63"/>
  <c r="O63"/>
  <c r="Q63"/>
  <c r="G64"/>
  <c r="M64" s="1"/>
  <c r="I64"/>
  <c r="K64"/>
  <c r="O64"/>
  <c r="Q64"/>
  <c r="G65"/>
  <c r="M65" s="1"/>
  <c r="I65"/>
  <c r="K65"/>
  <c r="O65"/>
  <c r="Q65"/>
  <c r="G66"/>
  <c r="M66" s="1"/>
  <c r="I66"/>
  <c r="K66"/>
  <c r="O66"/>
  <c r="Q66"/>
  <c r="G67"/>
  <c r="M67" s="1"/>
  <c r="I67"/>
  <c r="K67"/>
  <c r="O67"/>
  <c r="Q67"/>
  <c r="G68"/>
  <c r="M68" s="1"/>
  <c r="I68"/>
  <c r="K68"/>
  <c r="O68"/>
  <c r="Q68"/>
  <c r="G69"/>
  <c r="M69" s="1"/>
  <c r="I69"/>
  <c r="K69"/>
  <c r="O69"/>
  <c r="Q69"/>
  <c r="G70"/>
  <c r="M70" s="1"/>
  <c r="I70"/>
  <c r="K70"/>
  <c r="O70"/>
  <c r="Q70"/>
  <c r="G72"/>
  <c r="M72" s="1"/>
  <c r="M71" s="1"/>
  <c r="I72"/>
  <c r="I71" s="1"/>
  <c r="K72"/>
  <c r="K71" s="1"/>
  <c r="O72"/>
  <c r="O71" s="1"/>
  <c r="Q72"/>
  <c r="Q71" s="1"/>
  <c r="G75"/>
  <c r="M75" s="1"/>
  <c r="M74" s="1"/>
  <c r="I75"/>
  <c r="I74" s="1"/>
  <c r="K75"/>
  <c r="K74" s="1"/>
  <c r="O75"/>
  <c r="O74" s="1"/>
  <c r="Q75"/>
  <c r="Q74" s="1"/>
  <c r="G77"/>
  <c r="M77" s="1"/>
  <c r="M76" s="1"/>
  <c r="I77"/>
  <c r="I76" s="1"/>
  <c r="K77"/>
  <c r="K76" s="1"/>
  <c r="O77"/>
  <c r="O76" s="1"/>
  <c r="Q77"/>
  <c r="Q76" s="1"/>
  <c r="G79"/>
  <c r="M79" s="1"/>
  <c r="I79"/>
  <c r="K79"/>
  <c r="O79"/>
  <c r="Q79"/>
  <c r="G81"/>
  <c r="M81" s="1"/>
  <c r="I81"/>
  <c r="K81"/>
  <c r="O81"/>
  <c r="Q81"/>
  <c r="G83"/>
  <c r="M83" s="1"/>
  <c r="I83"/>
  <c r="K83"/>
  <c r="O83"/>
  <c r="Q83"/>
  <c r="G86"/>
  <c r="M86" s="1"/>
  <c r="I86"/>
  <c r="K86"/>
  <c r="O86"/>
  <c r="Q86"/>
  <c r="G89"/>
  <c r="M89" s="1"/>
  <c r="I89"/>
  <c r="K89"/>
  <c r="O89"/>
  <c r="Q89"/>
  <c r="G91"/>
  <c r="M91" s="1"/>
  <c r="I91"/>
  <c r="K91"/>
  <c r="O91"/>
  <c r="Q91"/>
  <c r="G93"/>
  <c r="M93" s="1"/>
  <c r="I93"/>
  <c r="K93"/>
  <c r="O93"/>
  <c r="Q93"/>
  <c r="G95"/>
  <c r="M95" s="1"/>
  <c r="M94" s="1"/>
  <c r="I95"/>
  <c r="I94" s="1"/>
  <c r="K95"/>
  <c r="K94" s="1"/>
  <c r="O95"/>
  <c r="O94" s="1"/>
  <c r="Q95"/>
  <c r="Q94" s="1"/>
  <c r="G98"/>
  <c r="M98" s="1"/>
  <c r="I98"/>
  <c r="K98"/>
  <c r="O98"/>
  <c r="Q98"/>
  <c r="G99"/>
  <c r="M99" s="1"/>
  <c r="I99"/>
  <c r="K99"/>
  <c r="O99"/>
  <c r="Q99"/>
  <c r="I20" i="1"/>
  <c r="G27"/>
  <c r="J28"/>
  <c r="J26"/>
  <c r="G38"/>
  <c r="F38"/>
  <c r="H32"/>
  <c r="J23"/>
  <c r="J24"/>
  <c r="J25"/>
  <c r="J27"/>
  <c r="E24"/>
  <c r="E26"/>
  <c r="O97" i="11" l="1"/>
  <c r="I97"/>
  <c r="Q90"/>
  <c r="K90"/>
  <c r="M90"/>
  <c r="O78"/>
  <c r="I78"/>
  <c r="Q57"/>
  <c r="K57"/>
  <c r="Q48"/>
  <c r="K48"/>
  <c r="I40"/>
  <c r="O23"/>
  <c r="K23"/>
  <c r="G23"/>
  <c r="I50" i="1" s="1"/>
  <c r="Q7" i="11"/>
  <c r="K7"/>
  <c r="Q97"/>
  <c r="K97"/>
  <c r="O90"/>
  <c r="I90"/>
  <c r="Q78"/>
  <c r="K78"/>
  <c r="O57"/>
  <c r="I57"/>
  <c r="O48"/>
  <c r="I48"/>
  <c r="Q40"/>
  <c r="K40"/>
  <c r="Q23"/>
  <c r="M23"/>
  <c r="I23"/>
  <c r="O7"/>
  <c r="I7"/>
  <c r="G7"/>
  <c r="I49" i="1" s="1"/>
  <c r="M8" i="11"/>
  <c r="M7" s="1"/>
  <c r="AD101"/>
  <c r="F39" i="1"/>
  <c r="F40"/>
  <c r="M57" i="11"/>
  <c r="M48"/>
  <c r="M97"/>
  <c r="M78"/>
  <c r="M40"/>
  <c r="G97"/>
  <c r="I62" i="1" s="1"/>
  <c r="I19" s="1"/>
  <c r="G94" i="11"/>
  <c r="I61" i="1" s="1"/>
  <c r="G90" i="11"/>
  <c r="I60" i="1" s="1"/>
  <c r="I18" s="1"/>
  <c r="G78" i="11"/>
  <c r="I59" i="1" s="1"/>
  <c r="I17" s="1"/>
  <c r="G76" i="11"/>
  <c r="I58" i="1" s="1"/>
  <c r="G74" i="11"/>
  <c r="I57" i="1" s="1"/>
  <c r="G71" i="11"/>
  <c r="I56" i="1" s="1"/>
  <c r="G57" i="11"/>
  <c r="I55" i="1" s="1"/>
  <c r="G48" i="11"/>
  <c r="I54" i="1" s="1"/>
  <c r="G45" i="11"/>
  <c r="I53" i="1" s="1"/>
  <c r="G40" i="11"/>
  <c r="I52" i="1" s="1"/>
  <c r="G37" i="11"/>
  <c r="I51" i="1" s="1"/>
  <c r="I16" s="1"/>
  <c r="I21" s="1"/>
  <c r="G101" i="11" l="1"/>
  <c r="I63" i="1"/>
  <c r="J51"/>
  <c r="J49"/>
  <c r="J57"/>
  <c r="J53"/>
  <c r="J59"/>
  <c r="J55"/>
  <c r="F42"/>
  <c r="G41"/>
  <c r="G40"/>
  <c r="G39"/>
  <c r="H39" s="1"/>
  <c r="H42" s="1"/>
  <c r="J61"/>
  <c r="J60"/>
  <c r="J56"/>
  <c r="J52"/>
  <c r="J62"/>
  <c r="J58"/>
  <c r="J54"/>
  <c r="J50"/>
  <c r="H40"/>
  <c r="I40" s="1"/>
  <c r="J63" l="1"/>
  <c r="G42"/>
  <c r="G25" s="1"/>
  <c r="G26" s="1"/>
  <c r="I39"/>
  <c r="I42" s="1"/>
  <c r="H41"/>
  <c r="I41" s="1"/>
  <c r="G28"/>
  <c r="G23"/>
  <c r="G24" s="1"/>
  <c r="G29" l="1"/>
  <c r="J4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<sst xmlns="http://schemas.openxmlformats.org/spreadsheetml/2006/main" count="545" uniqueCount="249">
  <si>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</si>
  <si>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</si>
  <si>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</si>
  <si>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</si>
  <si>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</si>
  <si>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</si>
  <si>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</si>
  <si>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</si>
  <si>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</si>
  <si>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</si>
  <si>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</si>
  <si>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</si>
  <si>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</si>
  <si>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</si>
  <si>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</si>
  <si>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</si>
  <si>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</si>
  <si>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</si>
  <si>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</si>
  <si>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</si>
  <si>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</si>
  <si>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</si>
  <si>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</si>
  <si>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</si>
  <si>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</si>
  <si>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</si>
  <si>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</si>
  <si>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</si>
  <si>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</si>
  <si>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</si>
  <si>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</si>
  <si>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</si>
  <si>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</si>
  <si>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</si>
  <si>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</si>
  <si>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</si>
  <si>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</si>
  <si>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</si>
  <si>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</si>
  <si>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</si>
  <si>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</si>
  <si>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</si>
  <si>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Sanace zvýšené vlhkosti bytového domu č.p.72</t>
  </si>
  <si>
    <t>Objekt:</t>
  </si>
  <si>
    <t>Rozpočet:</t>
  </si>
  <si>
    <t>0001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</si>
  <si>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</si>
  <si>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</si>
  <si>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</si>
  <si>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</si>
  <si>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</si>
  <si>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</si>
  <si>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</si>
  <si>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</si>
  <si>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</si>
  <si>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</si>
  <si>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</si>
  <si>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</si>
  <si>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</si>
  <si>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62</t>
  </si>
  <si>
    <t>Úpravy povrchů vnější</t>
  </si>
  <si>
    <t>63</t>
  </si>
  <si>
    <t>Podlahy a podlahové konstrukce</t>
  </si>
  <si>
    <t>8</t>
  </si>
  <si>
    <t>Trubní vedení</t>
  </si>
  <si>
    <t>97</t>
  </si>
  <si>
    <t>Prorážení otvorů</t>
  </si>
  <si>
    <t>99</t>
  </si>
  <si>
    <t>Staveništní přesun hmot</t>
  </si>
  <si>
    <t>D96</t>
  </si>
  <si>
    <t>Přesuny suti a vybouraných hmot</t>
  </si>
  <si>
    <t>711</t>
  </si>
  <si>
    <t>Izolace proti vodě</t>
  </si>
  <si>
    <t>M43</t>
  </si>
  <si>
    <t>Montáže ocelových konstrukcí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</si>
  <si>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</si>
  <si>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</si>
  <si>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</si>
  <si>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</si>
  <si>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</si>
  <si>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</si>
  <si>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</si>
  <si>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</si>
  <si>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</si>
  <si>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</si>
  <si>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</si>
  <si>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</si>
  <si>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</si>
  <si>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</si>
  <si>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</si>
  <si>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</si>
  <si>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</si>
  <si>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</si>
  <si>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</si>
  <si>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</si>
  <si>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</si>
  <si>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</si>
  <si>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</si>
  <si>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</si>
  <si>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</si>
  <si>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</si>
  <si>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</si>
  <si>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113106121R00</t>
  </si>
  <si>
    <t>Rozebrání dlažeb z betonových dlaždic na sucho</t>
  </si>
  <si>
    <t>m2</t>
  </si>
  <si>
    <t>822-1</t>
  </si>
  <si>
    <t>RTS</t>
  </si>
  <si>
    <t>POL1_</t>
  </si>
  <si>
    <t>18*1,2</t>
  </si>
  <si>
    <t>VV</t>
  </si>
  <si>
    <t>130901121RT1</t>
  </si>
  <si>
    <t>Bourání konstrukcí z betonu prostého ve vykopávk., pneumatickým kladivem</t>
  </si>
  <si>
    <t>m3</t>
  </si>
  <si>
    <t>800-1</t>
  </si>
  <si>
    <t>(0,8*1,3*1-0,6*0,1*0,85)</t>
  </si>
  <si>
    <t>131201110R00</t>
  </si>
  <si>
    <t>Hloubení nezapaž. jam hor.3 do 50 m3, STROJNĚ</t>
  </si>
  <si>
    <t>18*(1,05+1,15)/2*(1,29+1,015)/2</t>
  </si>
  <si>
    <t>131201119R00</t>
  </si>
  <si>
    <t>Příplatek za lepivost - hloubení nezap.jam v hor.3</t>
  </si>
  <si>
    <t>162601102R00</t>
  </si>
  <si>
    <t>Vodorovné přemístění výkopku z hor.1-4 do 5000 m</t>
  </si>
  <si>
    <t>199000002R00</t>
  </si>
  <si>
    <t>Poplatek za skládku horniny 1- 4</t>
  </si>
  <si>
    <t>VÝKOP PRO VYS. KANÁL : 18*(1,05+1,15)/2*(1,29+1,015)/2</t>
  </si>
  <si>
    <t>VÝKOP PŘIPOJENÍ : 1,3*(0,4*(1+1,5))</t>
  </si>
  <si>
    <t>131203101U00</t>
  </si>
  <si>
    <t>Hloubení jam soudrž hor 3 ručně</t>
  </si>
  <si>
    <t>URS</t>
  </si>
  <si>
    <t>1,3*(0,4*(1+1,5))</t>
  </si>
  <si>
    <t>212532111R00</t>
  </si>
  <si>
    <t>Lože trativodu z kameniva hrub.drceného,16-32 mm</t>
  </si>
  <si>
    <t>800-2</t>
  </si>
  <si>
    <t>0,2*(8,1+8,54)+0,1*1,2</t>
  </si>
  <si>
    <t>212971121R00</t>
  </si>
  <si>
    <t>Opláštění trativ. z geot.,sklon nad 1:2,5 do 2,5 m</t>
  </si>
  <si>
    <t>((2,2+0,2)*8,1+(1,7+0,2)*8,54)</t>
  </si>
  <si>
    <t>274272110RT2</t>
  </si>
  <si>
    <t>Zdivo základové z bednicích tvárnic, tl. 15 cm, výplň tvárnic betonem C 12/15</t>
  </si>
  <si>
    <t>801-1</t>
  </si>
  <si>
    <t>2*0,8*0,85+(1,2+0,7)*2*1</t>
  </si>
  <si>
    <t>(8+8,5)*(1,015+1,29)/2</t>
  </si>
  <si>
    <t>289902111R00</t>
  </si>
  <si>
    <t>Otlučení nebo odsekání omítek stěn</t>
  </si>
  <si>
    <t>0,3*18</t>
  </si>
  <si>
    <t>212755114RH1</t>
  </si>
  <si>
    <t>Trativody z drenážních trubek DN 12,5 cm bez lože, ACO Flex PE</t>
  </si>
  <si>
    <t>m</t>
  </si>
  <si>
    <t>Vlastní</t>
  </si>
  <si>
    <t>0,9+17,25</t>
  </si>
  <si>
    <t>693660191R</t>
  </si>
  <si>
    <t>Textilie netkaná GETEX šíře 200 cm, 200 g/m2</t>
  </si>
  <si>
    <t>SPCM</t>
  </si>
  <si>
    <t>POL3_</t>
  </si>
  <si>
    <t>389381001RT1</t>
  </si>
  <si>
    <t>Dobetonování prefabrikovaných konstrukcí, betonem třídy C 12/15</t>
  </si>
  <si>
    <t>801-2</t>
  </si>
  <si>
    <t>21*0,1*0,25</t>
  </si>
  <si>
    <t>411121232R00</t>
  </si>
  <si>
    <t>Osazování stropních desek š. do 60, dl. do 180 cm</t>
  </si>
  <si>
    <t>kus</t>
  </si>
  <si>
    <t>28+27</t>
  </si>
  <si>
    <t>59227572R</t>
  </si>
  <si>
    <t>Příkopová tvárnice TZZ 3, 30x112,5x35 cm</t>
  </si>
  <si>
    <t>622421111R00</t>
  </si>
  <si>
    <t>Omítka vnější stěn, MVC, hrubá nezatřená</t>
  </si>
  <si>
    <t>(0,15+0,4)/2*18</t>
  </si>
  <si>
    <t>631315511R00</t>
  </si>
  <si>
    <t>Mazanina betonová tl. 12 - 24 cm C 12/15</t>
  </si>
  <si>
    <t>18*1,05*(0,1+0,15)/2*1,035</t>
  </si>
  <si>
    <t>631319173R00</t>
  </si>
  <si>
    <t>Příplatek za stržení povrchu mazaniny tl. 12 cm</t>
  </si>
  <si>
    <t>631319185R00</t>
  </si>
  <si>
    <t>Příplatek za sklon mazaniny 15°-35°  tl.12 - 24 cm</t>
  </si>
  <si>
    <t>631361921RT1</t>
  </si>
  <si>
    <t>Výztuž mazanin svařovanou sítí, průměr drátu  4,0, oka 100/100 mm</t>
  </si>
  <si>
    <t>t</t>
  </si>
  <si>
    <t>(1,05*18+1,05*0,1*6*1,1)*2/1000</t>
  </si>
  <si>
    <t>871313121RT1</t>
  </si>
  <si>
    <t>Montáž trub z plastu, gumový kroužek, DN 150, včetně dodávky trub PVC hrdlových 110x3,0x5000</t>
  </si>
  <si>
    <t>827-1</t>
  </si>
  <si>
    <t>(1,45+1,7)*1,015</t>
  </si>
  <si>
    <t>1,1*1,015</t>
  </si>
  <si>
    <t>8,5*1,015</t>
  </si>
  <si>
    <t>28350291R</t>
  </si>
  <si>
    <t>Mřížka větrací PVC kulatá 125/100mm se síťkou bílá</t>
  </si>
  <si>
    <t>28611144.AR</t>
  </si>
  <si>
    <t>Trubka kanalizační KGEM SN 4 PVC 110x3,2x5000</t>
  </si>
  <si>
    <t>28611146.AR</t>
  </si>
  <si>
    <t>Trubka kanalizační KGEM SN 4 PVC 125x3,2x1000</t>
  </si>
  <si>
    <t>28611147.AR</t>
  </si>
  <si>
    <t>Trubka kanalizační KGEM SN 4 PVC 125x3,2x2000</t>
  </si>
  <si>
    <t>28611320.AR</t>
  </si>
  <si>
    <t>T kus PVC d 125 mm pro drenážní trubky</t>
  </si>
  <si>
    <t>28651652.ARX</t>
  </si>
  <si>
    <t>Koleno kanalizační KGB 110/ 45° PVC</t>
  </si>
  <si>
    <t>28651654.AR</t>
  </si>
  <si>
    <t>Koleno kanalizační KGB 110/ 87° PVC</t>
  </si>
  <si>
    <t>28651659.AR</t>
  </si>
  <si>
    <t>Koleno kanalizační KGB 125/ 87° PVC</t>
  </si>
  <si>
    <t>971042131R00</t>
  </si>
  <si>
    <t>Vybourání otvorů zdi betonové d = 6 cm, tl. 15 cm</t>
  </si>
  <si>
    <t>801-3</t>
  </si>
  <si>
    <t>29</t>
  </si>
  <si>
    <t>999281108R00</t>
  </si>
  <si>
    <t>Přesun hmot pro opravy a údržbu do výšky 12 m</t>
  </si>
  <si>
    <t>801-4</t>
  </si>
  <si>
    <t>POL7_</t>
  </si>
  <si>
    <t>979083116R00</t>
  </si>
  <si>
    <t>Vodorovné přemístění suti na skládku do 5000 m</t>
  </si>
  <si>
    <t>800-6</t>
  </si>
  <si>
    <t>POL8_</t>
  </si>
  <si>
    <t>711112001RZ1</t>
  </si>
  <si>
    <t>Izolace proti vlhkosti svis. nátěr ALP, za studena, 1x nátěr - včetně dodávky asfaltového laku</t>
  </si>
  <si>
    <t>800-711</t>
  </si>
  <si>
    <t>(8,1+8,54)*1,6*1,1</t>
  </si>
  <si>
    <t>711141559RZ3</t>
  </si>
  <si>
    <t>Izolace proti vlhk. vodorovná pásy přitavením, 1 vrstva - včetně dodávky Sklobit G</t>
  </si>
  <si>
    <t>711212002R00</t>
  </si>
  <si>
    <t>Hydroizolační povlak - nátěr nebo stěrka</t>
  </si>
  <si>
    <t>0,25*(1+0,7)*2+1*0,7</t>
  </si>
  <si>
    <t>0,5*18</t>
  </si>
  <si>
    <t>58556678741R</t>
  </si>
  <si>
    <t>Baumit Baumacol Protect, hmota hydroizolační jednosložková</t>
  </si>
  <si>
    <t>kg</t>
  </si>
  <si>
    <t>(0,25*(1+0,7)*2+1*0,7)*1,5</t>
  </si>
  <si>
    <t>(0,5*18)*1,5</t>
  </si>
  <si>
    <t>998711202R00</t>
  </si>
  <si>
    <t>Přesun hmot pro izolace proti vodě, výšky do 12 m</t>
  </si>
  <si>
    <t>430832051R00</t>
  </si>
  <si>
    <t>Krytina z podlahových ocelových roštů, příchytkami</t>
  </si>
  <si>
    <t>0,7*1</t>
  </si>
  <si>
    <t>55347143R</t>
  </si>
  <si>
    <t>Rošt podlahový 30/3 svařovaný "SP"   700x1000 mm</t>
  </si>
  <si>
    <t>460680046R00</t>
  </si>
  <si>
    <t>Vysekání drážky ve zdi cihelné 15 x 15 cm</t>
  </si>
  <si>
    <t>1,45+1,7</t>
  </si>
  <si>
    <t>005121 RX</t>
  </si>
  <si>
    <t>Zařízení staveniště</t>
  </si>
  <si>
    <t>Soubor</t>
  </si>
  <si>
    <t>POL99_2</t>
  </si>
  <si>
    <t>005122010RX</t>
  </si>
  <si>
    <t xml:space="preserve">Provoz objednatele </t>
  </si>
  <si>
    <t>POL99_1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</si>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</sst>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49" zoomScaleNormal="100" zoomScaleSheetLayoutView="75" workbookViewId="0">
      <selection activeCell="M34" sqref="M3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24</v>
      </c>
      <c r="C2" s="82"/>
      <c r="D2" s="83" t="s">
        <v>45</v>
      </c>
      <c r="E2" s="83" t="s">
        <v>42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43</v>
      </c>
      <c r="C3" s="82"/>
      <c r="D3" s="88" t="s">
        <v>41</v>
      </c>
      <c r="E3" s="88"/>
      <c r="F3" s="89"/>
      <c r="G3" s="89"/>
      <c r="H3" s="82"/>
      <c r="I3" s="90"/>
      <c r="J3" s="91"/>
    </row>
    <row r="4" spans="1:15" ht="23.25" customHeight="1">
      <c r="A4" s="4"/>
      <c r="B4" s="92" t="s">
        <v>44</v>
      </c>
      <c r="C4" s="93"/>
      <c r="D4" s="94" t="s">
        <v>41</v>
      </c>
      <c r="E4" s="94"/>
      <c r="F4" s="95"/>
      <c r="G4" s="96"/>
      <c r="H4" s="95"/>
      <c r="I4" s="96"/>
      <c r="J4" s="97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32"/>
      <c r="E11" s="232"/>
      <c r="F11" s="232"/>
      <c r="G11" s="232"/>
      <c r="H11" s="28" t="s">
        <v>36</v>
      </c>
      <c r="I11" s="99"/>
      <c r="J11" s="11"/>
    </row>
    <row r="12" spans="1:15" ht="15.75" customHeight="1">
      <c r="A12" s="4"/>
      <c r="B12" s="42"/>
      <c r="C12" s="26"/>
      <c r="D12" s="236"/>
      <c r="E12" s="236"/>
      <c r="F12" s="236"/>
      <c r="G12" s="236"/>
      <c r="H12" s="28" t="s">
        <v>37</v>
      </c>
      <c r="I12" s="100"/>
      <c r="J12" s="11"/>
    </row>
    <row r="13" spans="1:15" ht="15.75" customHeight="1">
      <c r="A13" s="4"/>
      <c r="B13" s="43"/>
      <c r="C13" s="98"/>
      <c r="D13" s="237"/>
      <c r="E13" s="237"/>
      <c r="F13" s="237"/>
      <c r="G13" s="237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0" t="s">
        <v>26</v>
      </c>
      <c r="B16" s="161" t="s">
        <v>26</v>
      </c>
      <c r="C16" s="59"/>
      <c r="D16" s="60"/>
      <c r="E16" s="220"/>
      <c r="F16" s="235"/>
      <c r="G16" s="220"/>
      <c r="H16" s="235"/>
      <c r="I16" s="220">
        <f>SUMIF(F49:F62,A16,I49:I62)+SUMIF(F49:F62,"PSU",I49:I62)</f>
        <v>0</v>
      </c>
      <c r="J16" s="221"/>
    </row>
    <row r="17" spans="1:10" ht="23.25" customHeight="1">
      <c r="A17" s="160" t="s">
        <v>27</v>
      </c>
      <c r="B17" s="161" t="s">
        <v>27</v>
      </c>
      <c r="C17" s="59"/>
      <c r="D17" s="60"/>
      <c r="E17" s="220"/>
      <c r="F17" s="235"/>
      <c r="G17" s="220"/>
      <c r="H17" s="235"/>
      <c r="I17" s="220">
        <f>SUMIF(F49:F62,A17,I49:I62)</f>
        <v>0</v>
      </c>
      <c r="J17" s="221"/>
    </row>
    <row r="18" spans="1:10" ht="23.25" customHeight="1">
      <c r="A18" s="160" t="s">
        <v>28</v>
      </c>
      <c r="B18" s="161" t="s">
        <v>28</v>
      </c>
      <c r="C18" s="59"/>
      <c r="D18" s="60"/>
      <c r="E18" s="220"/>
      <c r="F18" s="235"/>
      <c r="G18" s="220"/>
      <c r="H18" s="235"/>
      <c r="I18" s="220">
        <f>SUMIF(F49:F62,A18,I49:I62)</f>
        <v>0</v>
      </c>
      <c r="J18" s="221"/>
    </row>
    <row r="19" spans="1:10" ht="23.25" customHeight="1">
      <c r="A19" s="160" t="s">
        <v>77</v>
      </c>
      <c r="B19" s="161" t="s">
        <v>29</v>
      </c>
      <c r="C19" s="59"/>
      <c r="D19" s="60"/>
      <c r="E19" s="220"/>
      <c r="F19" s="235"/>
      <c r="G19" s="220"/>
      <c r="H19" s="235"/>
      <c r="I19" s="220">
        <f>SUMIF(F49:F62,A19,I49:I62)</f>
        <v>0</v>
      </c>
      <c r="J19" s="221"/>
    </row>
    <row r="20" spans="1:10" ht="23.25" customHeight="1">
      <c r="A20" s="160" t="s">
        <v>78</v>
      </c>
      <c r="B20" s="161" t="s">
        <v>30</v>
      </c>
      <c r="C20" s="59"/>
      <c r="D20" s="60"/>
      <c r="E20" s="220"/>
      <c r="F20" s="235"/>
      <c r="G20" s="220"/>
      <c r="H20" s="235"/>
      <c r="I20" s="220">
        <f>SUMIF(F49:F62,A20,I49:I62)</f>
        <v>0</v>
      </c>
      <c r="J20" s="221"/>
    </row>
    <row r="21" spans="1:10" ht="23.25" customHeight="1">
      <c r="A21" s="4"/>
      <c r="B21" s="75" t="s">
        <v>31</v>
      </c>
      <c r="C21" s="76"/>
      <c r="D21" s="77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245">
        <f>ZakladDPHSniVypocet</f>
        <v>0</v>
      </c>
      <c r="H23" s="246"/>
      <c r="I23" s="246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245">
        <f>ZakladDPHZaklVypocet</f>
        <v>0</v>
      </c>
      <c r="H25" s="246"/>
      <c r="I25" s="246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1">
        <f>ZakladDPHZakl*SazbaDPH2/100</f>
        <v>0</v>
      </c>
      <c r="H26" s="242"/>
      <c r="I26" s="242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243">
        <f>0</f>
        <v>0</v>
      </c>
      <c r="H27" s="243"/>
      <c r="I27" s="243"/>
      <c r="J27" s="64" t="str">
        <f t="shared" si="0"/>
        <v>CZK</v>
      </c>
    </row>
    <row r="28" spans="1:10" ht="27.75" hidden="1" customHeight="1" thickBot="1">
      <c r="A28" s="4"/>
      <c r="B28" s="129" t="s">
        <v>25</v>
      </c>
      <c r="C28" s="130"/>
      <c r="D28" s="130"/>
      <c r="E28" s="131"/>
      <c r="F28" s="132"/>
      <c r="G28" s="249">
        <f>ZakladDPHSniVypocet+ZakladDPHZaklVypocet</f>
        <v>0</v>
      </c>
      <c r="H28" s="249"/>
      <c r="I28" s="249"/>
      <c r="J28" s="133" t="str">
        <f t="shared" si="0"/>
        <v>CZK</v>
      </c>
    </row>
    <row r="29" spans="1:10" ht="27.75" customHeight="1" thickBot="1">
      <c r="A29" s="4"/>
      <c r="B29" s="129" t="s">
        <v>38</v>
      </c>
      <c r="C29" s="134"/>
      <c r="D29" s="134"/>
      <c r="E29" s="134"/>
      <c r="F29" s="134"/>
      <c r="G29" s="244">
        <f>ZakladDPHSni+DPHSni+ZakladDPHZakl+DPHZakl+Zaokrouhleni</f>
        <v>0</v>
      </c>
      <c r="H29" s="244"/>
      <c r="I29" s="244"/>
      <c r="J29" s="135" t="s">
        <v>48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42465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50" t="s">
        <v>2</v>
      </c>
      <c r="E35" s="250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>
      <c r="A38" s="105" t="s">
        <v>40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>
      <c r="A39" s="105">
        <v>1</v>
      </c>
      <c r="B39" s="113" t="s">
        <v>46</v>
      </c>
      <c r="C39" s="222"/>
      <c r="D39" s="223"/>
      <c r="E39" s="223"/>
      <c r="F39" s="120">
        <f>'01 01 Pol'!AC101</f>
        <v>0</v>
      </c>
      <c r="G39" s="121">
        <f>'01 01 Pol'!AD101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>
      <c r="A40" s="105">
        <v>2</v>
      </c>
      <c r="B40" s="106" t="s">
        <v>41</v>
      </c>
      <c r="C40" s="224" t="s">
        <v>42</v>
      </c>
      <c r="D40" s="225"/>
      <c r="E40" s="225"/>
      <c r="F40" s="123">
        <f>'01 01 Pol'!AC101</f>
        <v>0</v>
      </c>
      <c r="G40" s="124">
        <f>'01 01 Pol'!AD101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105">
        <v>3</v>
      </c>
      <c r="B41" s="115" t="s">
        <v>41</v>
      </c>
      <c r="C41" s="226" t="s">
        <v>42</v>
      </c>
      <c r="D41" s="227"/>
      <c r="E41" s="227"/>
      <c r="F41" s="125">
        <f>'01 01 Pol'!AC101</f>
        <v>0</v>
      </c>
      <c r="G41" s="126">
        <f>'01 01 Pol'!AD101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>
      <c r="A42" s="105"/>
      <c r="B42" s="228" t="s">
        <v>47</v>
      </c>
      <c r="C42" s="229"/>
      <c r="D42" s="229"/>
      <c r="E42" s="230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>
      <c r="B46" s="136" t="s">
        <v>49</v>
      </c>
    </row>
    <row r="48" spans="1:10" ht="25.5" customHeight="1">
      <c r="A48" s="137"/>
      <c r="B48" s="141" t="s">
        <v>18</v>
      </c>
      <c r="C48" s="141" t="s">
        <v>6</v>
      </c>
      <c r="D48" s="142"/>
      <c r="E48" s="142"/>
      <c r="F48" s="145" t="s">
        <v>50</v>
      </c>
      <c r="G48" s="145"/>
      <c r="H48" s="145"/>
      <c r="I48" s="145" t="s">
        <v>31</v>
      </c>
      <c r="J48" s="145" t="s">
        <v>0</v>
      </c>
    </row>
    <row r="49" spans="1:10" ht="25.5" customHeight="1">
      <c r="A49" s="138"/>
      <c r="B49" s="146" t="s">
        <v>51</v>
      </c>
      <c r="C49" s="218" t="s">
        <v>52</v>
      </c>
      <c r="D49" s="219"/>
      <c r="E49" s="219"/>
      <c r="F49" s="152" t="s">
        <v>26</v>
      </c>
      <c r="G49" s="153"/>
      <c r="H49" s="153"/>
      <c r="I49" s="153">
        <f>'01 01 Pol'!G7</f>
        <v>0</v>
      </c>
      <c r="J49" s="148" t="str">
        <f>IF(I63=0,"",I49/I63*100)</f>
        <v/>
      </c>
    </row>
    <row r="50" spans="1:10" ht="25.5" customHeight="1">
      <c r="A50" s="138"/>
      <c r="B50" s="140" t="s">
        <v>53</v>
      </c>
      <c r="C50" s="214" t="s">
        <v>54</v>
      </c>
      <c r="D50" s="215"/>
      <c r="E50" s="215"/>
      <c r="F50" s="154" t="s">
        <v>26</v>
      </c>
      <c r="G50" s="155"/>
      <c r="H50" s="155"/>
      <c r="I50" s="155">
        <f>'01 01 Pol'!G23</f>
        <v>0</v>
      </c>
      <c r="J50" s="149" t="str">
        <f>IF(I63=0,"",I50/I63*100)</f>
        <v/>
      </c>
    </row>
    <row r="51" spans="1:10" ht="25.5" customHeight="1">
      <c r="A51" s="138"/>
      <c r="B51" s="140" t="s">
        <v>55</v>
      </c>
      <c r="C51" s="214" t="s">
        <v>56</v>
      </c>
      <c r="D51" s="215"/>
      <c r="E51" s="215"/>
      <c r="F51" s="154" t="s">
        <v>26</v>
      </c>
      <c r="G51" s="155"/>
      <c r="H51" s="155"/>
      <c r="I51" s="155">
        <f>'01 01 Pol'!G37</f>
        <v>0</v>
      </c>
      <c r="J51" s="149" t="str">
        <f>IF(I63=0,"",I51/I63*100)</f>
        <v/>
      </c>
    </row>
    <row r="52" spans="1:10" ht="25.5" customHeight="1">
      <c r="A52" s="138"/>
      <c r="B52" s="140" t="s">
        <v>57</v>
      </c>
      <c r="C52" s="214" t="s">
        <v>58</v>
      </c>
      <c r="D52" s="215"/>
      <c r="E52" s="215"/>
      <c r="F52" s="154" t="s">
        <v>26</v>
      </c>
      <c r="G52" s="155"/>
      <c r="H52" s="155"/>
      <c r="I52" s="155">
        <f>'01 01 Pol'!G40</f>
        <v>0</v>
      </c>
      <c r="J52" s="149" t="str">
        <f>IF(I63=0,"",I52/I63*100)</f>
        <v/>
      </c>
    </row>
    <row r="53" spans="1:10" ht="25.5" customHeight="1">
      <c r="A53" s="138"/>
      <c r="B53" s="140" t="s">
        <v>59</v>
      </c>
      <c r="C53" s="214" t="s">
        <v>60</v>
      </c>
      <c r="D53" s="215"/>
      <c r="E53" s="215"/>
      <c r="F53" s="154" t="s">
        <v>26</v>
      </c>
      <c r="G53" s="155"/>
      <c r="H53" s="155"/>
      <c r="I53" s="155">
        <f>'01 01 Pol'!G45</f>
        <v>0</v>
      </c>
      <c r="J53" s="149" t="str">
        <f>IF(I63=0,"",I53/I63*100)</f>
        <v/>
      </c>
    </row>
    <row r="54" spans="1:10" ht="25.5" customHeight="1">
      <c r="A54" s="138"/>
      <c r="B54" s="140" t="s">
        <v>61</v>
      </c>
      <c r="C54" s="214" t="s">
        <v>62</v>
      </c>
      <c r="D54" s="215"/>
      <c r="E54" s="215"/>
      <c r="F54" s="154" t="s">
        <v>26</v>
      </c>
      <c r="G54" s="155"/>
      <c r="H54" s="155"/>
      <c r="I54" s="155">
        <f>'01 01 Pol'!G48</f>
        <v>0</v>
      </c>
      <c r="J54" s="149" t="str">
        <f>IF(I63=0,"",I54/I63*100)</f>
        <v/>
      </c>
    </row>
    <row r="55" spans="1:10" ht="25.5" customHeight="1">
      <c r="A55" s="138"/>
      <c r="B55" s="140" t="s">
        <v>63</v>
      </c>
      <c r="C55" s="214" t="s">
        <v>64</v>
      </c>
      <c r="D55" s="215"/>
      <c r="E55" s="215"/>
      <c r="F55" s="154" t="s">
        <v>26</v>
      </c>
      <c r="G55" s="155"/>
      <c r="H55" s="155"/>
      <c r="I55" s="155">
        <f>'01 01 Pol'!G57</f>
        <v>0</v>
      </c>
      <c r="J55" s="149" t="str">
        <f>IF(I63=0,"",I55/I63*100)</f>
        <v/>
      </c>
    </row>
    <row r="56" spans="1:10" ht="25.5" customHeight="1">
      <c r="A56" s="138"/>
      <c r="B56" s="140" t="s">
        <v>65</v>
      </c>
      <c r="C56" s="214" t="s">
        <v>66</v>
      </c>
      <c r="D56" s="215"/>
      <c r="E56" s="215"/>
      <c r="F56" s="154" t="s">
        <v>26</v>
      </c>
      <c r="G56" s="155"/>
      <c r="H56" s="155"/>
      <c r="I56" s="155">
        <f>'01 01 Pol'!G71</f>
        <v>0</v>
      </c>
      <c r="J56" s="149" t="str">
        <f>IF(I63=0,"",I56/I63*100)</f>
        <v/>
      </c>
    </row>
    <row r="57" spans="1:10" ht="25.5" customHeight="1">
      <c r="A57" s="138"/>
      <c r="B57" s="140" t="s">
        <v>67</v>
      </c>
      <c r="C57" s="214" t="s">
        <v>68</v>
      </c>
      <c r="D57" s="215"/>
      <c r="E57" s="215"/>
      <c r="F57" s="154" t="s">
        <v>26</v>
      </c>
      <c r="G57" s="155"/>
      <c r="H57" s="155"/>
      <c r="I57" s="155">
        <f>'01 01 Pol'!G74</f>
        <v>0</v>
      </c>
      <c r="J57" s="149" t="str">
        <f>IF(I63=0,"",I57/I63*100)</f>
        <v/>
      </c>
    </row>
    <row r="58" spans="1:10" ht="25.5" customHeight="1">
      <c r="A58" s="138"/>
      <c r="B58" s="140" t="s">
        <v>69</v>
      </c>
      <c r="C58" s="214" t="s">
        <v>70</v>
      </c>
      <c r="D58" s="215"/>
      <c r="E58" s="215"/>
      <c r="F58" s="154" t="s">
        <v>26</v>
      </c>
      <c r="G58" s="155"/>
      <c r="H58" s="155"/>
      <c r="I58" s="155">
        <f>'01 01 Pol'!G76</f>
        <v>0</v>
      </c>
      <c r="J58" s="149" t="str">
        <f>IF(I63=0,"",I58/I63*100)</f>
        <v/>
      </c>
    </row>
    <row r="59" spans="1:10" ht="25.5" customHeight="1">
      <c r="A59" s="138"/>
      <c r="B59" s="140" t="s">
        <v>71</v>
      </c>
      <c r="C59" s="214" t="s">
        <v>72</v>
      </c>
      <c r="D59" s="215"/>
      <c r="E59" s="215"/>
      <c r="F59" s="154" t="s">
        <v>27</v>
      </c>
      <c r="G59" s="155"/>
      <c r="H59" s="155"/>
      <c r="I59" s="155">
        <f>'01 01 Pol'!G78</f>
        <v>0</v>
      </c>
      <c r="J59" s="149" t="str">
        <f>IF(I63=0,"",I59/I63*100)</f>
        <v/>
      </c>
    </row>
    <row r="60" spans="1:10" ht="25.5" customHeight="1">
      <c r="A60" s="138"/>
      <c r="B60" s="140" t="s">
        <v>73</v>
      </c>
      <c r="C60" s="214" t="s">
        <v>74</v>
      </c>
      <c r="D60" s="215"/>
      <c r="E60" s="215"/>
      <c r="F60" s="154" t="s">
        <v>28</v>
      </c>
      <c r="G60" s="155"/>
      <c r="H60" s="155"/>
      <c r="I60" s="155">
        <f>'01 01 Pol'!G90</f>
        <v>0</v>
      </c>
      <c r="J60" s="149" t="str">
        <f>IF(I63=0,"",I60/I63*100)</f>
        <v/>
      </c>
    </row>
    <row r="61" spans="1:10" ht="25.5" customHeight="1">
      <c r="A61" s="138"/>
      <c r="B61" s="140" t="s">
        <v>75</v>
      </c>
      <c r="C61" s="214" t="s">
        <v>76</v>
      </c>
      <c r="D61" s="215"/>
      <c r="E61" s="215"/>
      <c r="F61" s="154" t="s">
        <v>28</v>
      </c>
      <c r="G61" s="155"/>
      <c r="H61" s="155"/>
      <c r="I61" s="155">
        <f>'01 01 Pol'!G94</f>
        <v>0</v>
      </c>
      <c r="J61" s="149" t="str">
        <f>IF(I63=0,"",I61/I63*100)</f>
        <v/>
      </c>
    </row>
    <row r="62" spans="1:10" ht="25.5" customHeight="1">
      <c r="A62" s="138"/>
      <c r="B62" s="147" t="s">
        <v>77</v>
      </c>
      <c r="C62" s="216" t="s">
        <v>29</v>
      </c>
      <c r="D62" s="217"/>
      <c r="E62" s="217"/>
      <c r="F62" s="156" t="s">
        <v>77</v>
      </c>
      <c r="G62" s="157"/>
      <c r="H62" s="157"/>
      <c r="I62" s="157">
        <f>'01 01 Pol'!G97</f>
        <v>0</v>
      </c>
      <c r="J62" s="150" t="str">
        <f>IF(I63=0,"",I62/I63*100)</f>
        <v/>
      </c>
    </row>
    <row r="63" spans="1:10" ht="25.5" customHeight="1">
      <c r="A63" s="139"/>
      <c r="B63" s="143" t="s">
        <v>1</v>
      </c>
      <c r="C63" s="143"/>
      <c r="D63" s="144"/>
      <c r="E63" s="144"/>
      <c r="F63" s="158"/>
      <c r="G63" s="159"/>
      <c r="H63" s="159"/>
      <c r="I63" s="159">
        <f>SUM(I49:I62)</f>
        <v>0</v>
      </c>
      <c r="J63" s="151">
        <f>SUM(J49:J62)</f>
        <v>0</v>
      </c>
    </row>
    <row r="64" spans="1:10">
      <c r="F64" s="103"/>
      <c r="G64" s="102"/>
      <c r="H64" s="103"/>
      <c r="I64" s="102"/>
      <c r="J64" s="104"/>
    </row>
    <row r="65" spans="6:10">
      <c r="F65" s="103"/>
      <c r="G65" s="102"/>
      <c r="H65" s="103"/>
      <c r="I65" s="102"/>
      <c r="J65" s="104"/>
    </row>
    <row r="66" spans="6:10">
      <c r="F66" s="103"/>
      <c r="G66" s="102"/>
      <c r="H66" s="103"/>
      <c r="I66" s="102"/>
      <c r="J66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C53:E53"/>
    <mergeCell ref="C61:E61"/>
    <mergeCell ref="C62:E62"/>
    <mergeCell ref="C55:E55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>
      <c r="A4" s="80" t="s">
        <v>10</v>
      </c>
      <c r="B4" s="79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7" workbookViewId="0">
      <selection activeCell="C115" sqref="C115"/>
    </sheetView>
  </sheetViews>
  <sheetFormatPr defaultRowHeight="12.75" outlineLevelRow="1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58" t="s">
        <v>7</v>
      </c>
      <c r="B1" s="258"/>
      <c r="C1" s="258"/>
      <c r="D1" s="258"/>
      <c r="E1" s="258"/>
      <c r="F1" s="258"/>
      <c r="G1" s="258"/>
      <c r="AE1" t="s">
        <v>79</v>
      </c>
    </row>
    <row r="2" spans="1:60" ht="24.95" customHeight="1">
      <c r="A2" s="163" t="s">
        <v>8</v>
      </c>
      <c r="B2" s="79" t="s">
        <v>45</v>
      </c>
      <c r="C2" s="259" t="s">
        <v>42</v>
      </c>
      <c r="D2" s="260"/>
      <c r="E2" s="260"/>
      <c r="F2" s="260"/>
      <c r="G2" s="261"/>
      <c r="AE2" t="s">
        <v>80</v>
      </c>
    </row>
    <row r="3" spans="1:60" ht="24.95" customHeight="1">
      <c r="A3" s="163" t="s">
        <v>9</v>
      </c>
      <c r="B3" s="79" t="s">
        <v>41</v>
      </c>
      <c r="C3" s="259"/>
      <c r="D3" s="260"/>
      <c r="E3" s="260"/>
      <c r="F3" s="260"/>
      <c r="G3" s="261"/>
      <c r="AE3" t="s">
        <v>81</v>
      </c>
    </row>
    <row r="4" spans="1:60" ht="24.95" customHeight="1">
      <c r="A4" s="164" t="s">
        <v>10</v>
      </c>
      <c r="B4" s="165" t="s">
        <v>41</v>
      </c>
      <c r="C4" s="262"/>
      <c r="D4" s="263"/>
      <c r="E4" s="263"/>
      <c r="F4" s="263"/>
      <c r="G4" s="264"/>
      <c r="AE4" t="s">
        <v>82</v>
      </c>
    </row>
    <row r="5" spans="1:60">
      <c r="D5" s="162"/>
    </row>
    <row r="6" spans="1:60" ht="38.25">
      <c r="A6" s="171" t="s">
        <v>83</v>
      </c>
      <c r="B6" s="169" t="s">
        <v>84</v>
      </c>
      <c r="C6" s="169" t="s">
        <v>85</v>
      </c>
      <c r="D6" s="170" t="s">
        <v>86</v>
      </c>
      <c r="E6" s="171" t="s">
        <v>87</v>
      </c>
      <c r="F6" s="166" t="s">
        <v>88</v>
      </c>
      <c r="G6" s="171" t="s">
        <v>89</v>
      </c>
      <c r="H6" s="172" t="s">
        <v>32</v>
      </c>
      <c r="I6" s="172" t="s">
        <v>90</v>
      </c>
      <c r="J6" s="172" t="s">
        <v>33</v>
      </c>
      <c r="K6" s="172" t="s">
        <v>91</v>
      </c>
      <c r="L6" s="172" t="s">
        <v>92</v>
      </c>
      <c r="M6" s="172" t="s">
        <v>93</v>
      </c>
      <c r="N6" s="172" t="s">
        <v>94</v>
      </c>
      <c r="O6" s="172" t="s">
        <v>95</v>
      </c>
      <c r="P6" s="172" t="s">
        <v>96</v>
      </c>
      <c r="Q6" s="172" t="s">
        <v>97</v>
      </c>
      <c r="R6" s="172" t="s">
        <v>98</v>
      </c>
      <c r="S6" s="172" t="s">
        <v>99</v>
      </c>
    </row>
    <row r="7" spans="1:60">
      <c r="A7" s="173" t="s">
        <v>100</v>
      </c>
      <c r="B7" s="175" t="s">
        <v>51</v>
      </c>
      <c r="C7" s="176" t="s">
        <v>52</v>
      </c>
      <c r="D7" s="177"/>
      <c r="E7" s="183"/>
      <c r="F7" s="188"/>
      <c r="G7" s="188">
        <f>SUM(G8:G22)</f>
        <v>0</v>
      </c>
      <c r="H7" s="188"/>
      <c r="I7" s="188">
        <f>SUM(I8:I22)</f>
        <v>0</v>
      </c>
      <c r="J7" s="188"/>
      <c r="K7" s="188">
        <f>SUM(K8:K22)</f>
        <v>0</v>
      </c>
      <c r="L7" s="188"/>
      <c r="M7" s="188">
        <f>SUM(M8:M22)</f>
        <v>0</v>
      </c>
      <c r="N7" s="188"/>
      <c r="O7" s="188">
        <f>SUM(O8:O22)</f>
        <v>0</v>
      </c>
      <c r="P7" s="188"/>
      <c r="Q7" s="188">
        <f>SUM(Q8:Q22)</f>
        <v>2.98</v>
      </c>
      <c r="R7" s="189"/>
      <c r="S7" s="188"/>
      <c r="AE7" t="s">
        <v>101</v>
      </c>
    </row>
    <row r="8" spans="1:60" outlineLevel="1">
      <c r="A8" s="168">
        <v>1</v>
      </c>
      <c r="B8" s="178" t="s">
        <v>102</v>
      </c>
      <c r="C8" s="207" t="s">
        <v>103</v>
      </c>
      <c r="D8" s="180" t="s">
        <v>104</v>
      </c>
      <c r="E8" s="184">
        <v>21.6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0</v>
      </c>
      <c r="O8" s="191">
        <f>ROUND(E8*N8,2)</f>
        <v>0</v>
      </c>
      <c r="P8" s="191">
        <v>0.13800000000000001</v>
      </c>
      <c r="Q8" s="191">
        <f>ROUND(E8*P8,2)</f>
        <v>2.98</v>
      </c>
      <c r="R8" s="192" t="s">
        <v>105</v>
      </c>
      <c r="S8" s="191" t="s">
        <v>106</v>
      </c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107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>
      <c r="A9" s="168"/>
      <c r="B9" s="178"/>
      <c r="C9" s="208" t="s">
        <v>108</v>
      </c>
      <c r="D9" s="181"/>
      <c r="E9" s="185">
        <v>21.6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2"/>
      <c r="S9" s="191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109</v>
      </c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ht="22.5" outlineLevel="1">
      <c r="A10" s="168">
        <v>2</v>
      </c>
      <c r="B10" s="178" t="s">
        <v>110</v>
      </c>
      <c r="C10" s="207" t="s">
        <v>111</v>
      </c>
      <c r="D10" s="180" t="s">
        <v>112</v>
      </c>
      <c r="E10" s="184">
        <v>0.98899999999999999</v>
      </c>
      <c r="F10" s="190"/>
      <c r="G10" s="191">
        <f>ROUND(E10*F10,2)</f>
        <v>0</v>
      </c>
      <c r="H10" s="190"/>
      <c r="I10" s="191">
        <f>ROUND(E10*H10,2)</f>
        <v>0</v>
      </c>
      <c r="J10" s="190"/>
      <c r="K10" s="191">
        <f>ROUND(E10*J10,2)</f>
        <v>0</v>
      </c>
      <c r="L10" s="191">
        <v>21</v>
      </c>
      <c r="M10" s="191">
        <f>G10*(1+L10/100)</f>
        <v>0</v>
      </c>
      <c r="N10" s="191">
        <v>0</v>
      </c>
      <c r="O10" s="191">
        <f>ROUND(E10*N10,2)</f>
        <v>0</v>
      </c>
      <c r="P10" s="191">
        <v>0</v>
      </c>
      <c r="Q10" s="191">
        <f>ROUND(E10*P10,2)</f>
        <v>0</v>
      </c>
      <c r="R10" s="192" t="s">
        <v>113</v>
      </c>
      <c r="S10" s="191" t="s">
        <v>106</v>
      </c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107</v>
      </c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>
      <c r="A11" s="168"/>
      <c r="B11" s="178"/>
      <c r="C11" s="208" t="s">
        <v>114</v>
      </c>
      <c r="D11" s="181"/>
      <c r="E11" s="185">
        <v>0.98899999999999999</v>
      </c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2"/>
      <c r="S11" s="191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109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>
      <c r="A12" s="168">
        <v>3</v>
      </c>
      <c r="B12" s="178" t="s">
        <v>115</v>
      </c>
      <c r="C12" s="207" t="s">
        <v>116</v>
      </c>
      <c r="D12" s="180" t="s">
        <v>112</v>
      </c>
      <c r="E12" s="184">
        <v>22.819500000000001</v>
      </c>
      <c r="F12" s="190"/>
      <c r="G12" s="191">
        <f>ROUND(E12*F12,2)</f>
        <v>0</v>
      </c>
      <c r="H12" s="190"/>
      <c r="I12" s="191">
        <f>ROUND(E12*H12,2)</f>
        <v>0</v>
      </c>
      <c r="J12" s="190"/>
      <c r="K12" s="191">
        <f>ROUND(E12*J12,2)</f>
        <v>0</v>
      </c>
      <c r="L12" s="191">
        <v>21</v>
      </c>
      <c r="M12" s="191">
        <f>G12*(1+L12/100)</f>
        <v>0</v>
      </c>
      <c r="N12" s="191">
        <v>0</v>
      </c>
      <c r="O12" s="191">
        <f>ROUND(E12*N12,2)</f>
        <v>0</v>
      </c>
      <c r="P12" s="191">
        <v>0</v>
      </c>
      <c r="Q12" s="191">
        <f>ROUND(E12*P12,2)</f>
        <v>0</v>
      </c>
      <c r="R12" s="192" t="s">
        <v>113</v>
      </c>
      <c r="S12" s="191" t="s">
        <v>106</v>
      </c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107</v>
      </c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8"/>
      <c r="C13" s="208" t="s">
        <v>117</v>
      </c>
      <c r="D13" s="181"/>
      <c r="E13" s="185">
        <v>22.819500000000001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2"/>
      <c r="S13" s="191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109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>
      <c r="A14" s="168">
        <v>4</v>
      </c>
      <c r="B14" s="178" t="s">
        <v>118</v>
      </c>
      <c r="C14" s="207" t="s">
        <v>119</v>
      </c>
      <c r="D14" s="180" t="s">
        <v>112</v>
      </c>
      <c r="E14" s="184">
        <v>22.819500000000001</v>
      </c>
      <c r="F14" s="190"/>
      <c r="G14" s="191">
        <f>ROUND(E14*F14,2)</f>
        <v>0</v>
      </c>
      <c r="H14" s="190"/>
      <c r="I14" s="191">
        <f>ROUND(E14*H14,2)</f>
        <v>0</v>
      </c>
      <c r="J14" s="190"/>
      <c r="K14" s="191">
        <f>ROUND(E14*J14,2)</f>
        <v>0</v>
      </c>
      <c r="L14" s="191">
        <v>21</v>
      </c>
      <c r="M14" s="191">
        <f>G14*(1+L14/100)</f>
        <v>0</v>
      </c>
      <c r="N14" s="191">
        <v>0</v>
      </c>
      <c r="O14" s="191">
        <f>ROUND(E14*N14,2)</f>
        <v>0</v>
      </c>
      <c r="P14" s="191">
        <v>0</v>
      </c>
      <c r="Q14" s="191">
        <f>ROUND(E14*P14,2)</f>
        <v>0</v>
      </c>
      <c r="R14" s="192" t="s">
        <v>113</v>
      </c>
      <c r="S14" s="191" t="s">
        <v>106</v>
      </c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107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>
      <c r="A15" s="168"/>
      <c r="B15" s="178"/>
      <c r="C15" s="208" t="s">
        <v>117</v>
      </c>
      <c r="D15" s="181"/>
      <c r="E15" s="185">
        <v>22.819500000000001</v>
      </c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2"/>
      <c r="S15" s="191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109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>
      <c r="A16" s="168">
        <v>5</v>
      </c>
      <c r="B16" s="178" t="s">
        <v>120</v>
      </c>
      <c r="C16" s="207" t="s">
        <v>121</v>
      </c>
      <c r="D16" s="180" t="s">
        <v>112</v>
      </c>
      <c r="E16" s="184">
        <v>22.819500000000001</v>
      </c>
      <c r="F16" s="190"/>
      <c r="G16" s="191">
        <f>ROUND(E16*F16,2)</f>
        <v>0</v>
      </c>
      <c r="H16" s="190"/>
      <c r="I16" s="191">
        <f>ROUND(E16*H16,2)</f>
        <v>0</v>
      </c>
      <c r="J16" s="190"/>
      <c r="K16" s="191">
        <f>ROUND(E16*J16,2)</f>
        <v>0</v>
      </c>
      <c r="L16" s="191">
        <v>21</v>
      </c>
      <c r="M16" s="191">
        <f>G16*(1+L16/100)</f>
        <v>0</v>
      </c>
      <c r="N16" s="191">
        <v>0</v>
      </c>
      <c r="O16" s="191">
        <f>ROUND(E16*N16,2)</f>
        <v>0</v>
      </c>
      <c r="P16" s="191">
        <v>0</v>
      </c>
      <c r="Q16" s="191">
        <f>ROUND(E16*P16,2)</f>
        <v>0</v>
      </c>
      <c r="R16" s="192" t="s">
        <v>113</v>
      </c>
      <c r="S16" s="191" t="s">
        <v>106</v>
      </c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107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outlineLevel="1">
      <c r="A17" s="168"/>
      <c r="B17" s="178"/>
      <c r="C17" s="208" t="s">
        <v>117</v>
      </c>
      <c r="D17" s="181"/>
      <c r="E17" s="185">
        <v>22.819500000000001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2"/>
      <c r="S17" s="191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 t="s">
        <v>109</v>
      </c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outlineLevel="1">
      <c r="A18" s="168">
        <v>6</v>
      </c>
      <c r="B18" s="178" t="s">
        <v>122</v>
      </c>
      <c r="C18" s="207" t="s">
        <v>123</v>
      </c>
      <c r="D18" s="180" t="s">
        <v>112</v>
      </c>
      <c r="E18" s="184">
        <v>24.119499999999999</v>
      </c>
      <c r="F18" s="190"/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91">
        <v>0</v>
      </c>
      <c r="O18" s="191">
        <f>ROUND(E18*N18,2)</f>
        <v>0</v>
      </c>
      <c r="P18" s="191">
        <v>0</v>
      </c>
      <c r="Q18" s="191">
        <f>ROUND(E18*P18,2)</f>
        <v>0</v>
      </c>
      <c r="R18" s="192" t="s">
        <v>113</v>
      </c>
      <c r="S18" s="191" t="s">
        <v>106</v>
      </c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107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ht="22.5" outlineLevel="1">
      <c r="A19" s="168"/>
      <c r="B19" s="178"/>
      <c r="C19" s="208" t="s">
        <v>124</v>
      </c>
      <c r="D19" s="181"/>
      <c r="E19" s="185">
        <v>22.819500000000001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2"/>
      <c r="S19" s="191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109</v>
      </c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>
      <c r="A20" s="168"/>
      <c r="B20" s="178"/>
      <c r="C20" s="208" t="s">
        <v>125</v>
      </c>
      <c r="D20" s="181"/>
      <c r="E20" s="185">
        <v>1.3</v>
      </c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2"/>
      <c r="S20" s="191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 t="s">
        <v>109</v>
      </c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>
      <c r="A21" s="168">
        <v>7</v>
      </c>
      <c r="B21" s="178" t="s">
        <v>126</v>
      </c>
      <c r="C21" s="207" t="s">
        <v>127</v>
      </c>
      <c r="D21" s="180" t="s">
        <v>112</v>
      </c>
      <c r="E21" s="184">
        <v>1.3</v>
      </c>
      <c r="F21" s="190"/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91">
        <v>0</v>
      </c>
      <c r="O21" s="191">
        <f>ROUND(E21*N21,2)</f>
        <v>0</v>
      </c>
      <c r="P21" s="191">
        <v>0</v>
      </c>
      <c r="Q21" s="191">
        <f>ROUND(E21*P21,2)</f>
        <v>0</v>
      </c>
      <c r="R21" s="192"/>
      <c r="S21" s="191" t="s">
        <v>128</v>
      </c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107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>
      <c r="A22" s="168"/>
      <c r="B22" s="178"/>
      <c r="C22" s="208" t="s">
        <v>129</v>
      </c>
      <c r="D22" s="181"/>
      <c r="E22" s="185">
        <v>1.3</v>
      </c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2"/>
      <c r="S22" s="191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109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>
      <c r="A23" s="174" t="s">
        <v>100</v>
      </c>
      <c r="B23" s="179" t="s">
        <v>53</v>
      </c>
      <c r="C23" s="209" t="s">
        <v>54</v>
      </c>
      <c r="D23" s="182"/>
      <c r="E23" s="186"/>
      <c r="F23" s="193"/>
      <c r="G23" s="193">
        <f>SUM(G24:G36)</f>
        <v>0</v>
      </c>
      <c r="H23" s="193"/>
      <c r="I23" s="193">
        <f>SUM(I24:I36)</f>
        <v>0</v>
      </c>
      <c r="J23" s="193"/>
      <c r="K23" s="193">
        <f>SUM(K24:K36)</f>
        <v>0</v>
      </c>
      <c r="L23" s="193"/>
      <c r="M23" s="193">
        <f>SUM(M24:M36)</f>
        <v>0</v>
      </c>
      <c r="N23" s="193"/>
      <c r="O23" s="193">
        <f>SUM(O24:O36)</f>
        <v>14.96</v>
      </c>
      <c r="P23" s="193"/>
      <c r="Q23" s="193">
        <f>SUM(Q24:Q36)</f>
        <v>0.34</v>
      </c>
      <c r="R23" s="194"/>
      <c r="S23" s="193"/>
      <c r="AE23" t="s">
        <v>101</v>
      </c>
    </row>
    <row r="24" spans="1:60" outlineLevel="1">
      <c r="A24" s="168">
        <v>8</v>
      </c>
      <c r="B24" s="178" t="s">
        <v>130</v>
      </c>
      <c r="C24" s="207" t="s">
        <v>131</v>
      </c>
      <c r="D24" s="180" t="s">
        <v>112</v>
      </c>
      <c r="E24" s="184">
        <v>3.448</v>
      </c>
      <c r="F24" s="190"/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91">
        <v>1.63</v>
      </c>
      <c r="O24" s="191">
        <f>ROUND(E24*N24,2)</f>
        <v>5.62</v>
      </c>
      <c r="P24" s="191">
        <v>0</v>
      </c>
      <c r="Q24" s="191">
        <f>ROUND(E24*P24,2)</f>
        <v>0</v>
      </c>
      <c r="R24" s="192" t="s">
        <v>132</v>
      </c>
      <c r="S24" s="191" t="s">
        <v>106</v>
      </c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107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/>
      <c r="B25" s="178"/>
      <c r="C25" s="208" t="s">
        <v>133</v>
      </c>
      <c r="D25" s="181"/>
      <c r="E25" s="185">
        <v>3.448</v>
      </c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2"/>
      <c r="S25" s="191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109</v>
      </c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outlineLevel="1">
      <c r="A26" s="168">
        <v>9</v>
      </c>
      <c r="B26" s="178" t="s">
        <v>134</v>
      </c>
      <c r="C26" s="207" t="s">
        <v>135</v>
      </c>
      <c r="D26" s="180" t="s">
        <v>104</v>
      </c>
      <c r="E26" s="184">
        <v>35.665999999999997</v>
      </c>
      <c r="F26" s="190"/>
      <c r="G26" s="191">
        <f>ROUND(E26*F26,2)</f>
        <v>0</v>
      </c>
      <c r="H26" s="190"/>
      <c r="I26" s="191">
        <f>ROUND(E26*H26,2)</f>
        <v>0</v>
      </c>
      <c r="J26" s="190"/>
      <c r="K26" s="191">
        <f>ROUND(E26*J26,2)</f>
        <v>0</v>
      </c>
      <c r="L26" s="191">
        <v>21</v>
      </c>
      <c r="M26" s="191">
        <f>G26*(1+L26/100)</f>
        <v>0</v>
      </c>
      <c r="N26" s="191">
        <v>3.5E-4</v>
      </c>
      <c r="O26" s="191">
        <f>ROUND(E26*N26,2)</f>
        <v>0.01</v>
      </c>
      <c r="P26" s="191">
        <v>0</v>
      </c>
      <c r="Q26" s="191">
        <f>ROUND(E26*P26,2)</f>
        <v>0</v>
      </c>
      <c r="R26" s="192" t="s">
        <v>132</v>
      </c>
      <c r="S26" s="191" t="s">
        <v>106</v>
      </c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107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>
      <c r="A27" s="168"/>
      <c r="B27" s="178"/>
      <c r="C27" s="208" t="s">
        <v>136</v>
      </c>
      <c r="D27" s="181"/>
      <c r="E27" s="185">
        <v>35.665999999999997</v>
      </c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2"/>
      <c r="S27" s="191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 t="s">
        <v>109</v>
      </c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ht="22.5" outlineLevel="1">
      <c r="A28" s="168">
        <v>10</v>
      </c>
      <c r="B28" s="178" t="s">
        <v>137</v>
      </c>
      <c r="C28" s="207" t="s">
        <v>138</v>
      </c>
      <c r="D28" s="180" t="s">
        <v>104</v>
      </c>
      <c r="E28" s="184">
        <v>24.17625</v>
      </c>
      <c r="F28" s="190"/>
      <c r="G28" s="191">
        <f>ROUND(E28*F28,2)</f>
        <v>0</v>
      </c>
      <c r="H28" s="190"/>
      <c r="I28" s="191">
        <f>ROUND(E28*H28,2)</f>
        <v>0</v>
      </c>
      <c r="J28" s="190"/>
      <c r="K28" s="191">
        <f>ROUND(E28*J28,2)</f>
        <v>0</v>
      </c>
      <c r="L28" s="191">
        <v>21</v>
      </c>
      <c r="M28" s="191">
        <f>G28*(1+L28/100)</f>
        <v>0</v>
      </c>
      <c r="N28" s="191">
        <v>0.38500000000000001</v>
      </c>
      <c r="O28" s="191">
        <f>ROUND(E28*N28,2)</f>
        <v>9.31</v>
      </c>
      <c r="P28" s="191">
        <v>0</v>
      </c>
      <c r="Q28" s="191">
        <f>ROUND(E28*P28,2)</f>
        <v>0</v>
      </c>
      <c r="R28" s="192" t="s">
        <v>139</v>
      </c>
      <c r="S28" s="191" t="s">
        <v>106</v>
      </c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107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>
      <c r="A29" s="168"/>
      <c r="B29" s="178"/>
      <c r="C29" s="208" t="s">
        <v>140</v>
      </c>
      <c r="D29" s="181"/>
      <c r="E29" s="185">
        <v>5.16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2"/>
      <c r="S29" s="191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109</v>
      </c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>
      <c r="A30" s="168"/>
      <c r="B30" s="178"/>
      <c r="C30" s="208" t="s">
        <v>141</v>
      </c>
      <c r="D30" s="181"/>
      <c r="E30" s="185">
        <v>19.016249999999999</v>
      </c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2"/>
      <c r="S30" s="191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109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>
        <v>11</v>
      </c>
      <c r="B31" s="178" t="s">
        <v>142</v>
      </c>
      <c r="C31" s="207" t="s">
        <v>143</v>
      </c>
      <c r="D31" s="180" t="s">
        <v>104</v>
      </c>
      <c r="E31" s="184">
        <v>5.4</v>
      </c>
      <c r="F31" s="190"/>
      <c r="G31" s="191">
        <f>ROUND(E31*F31,2)</f>
        <v>0</v>
      </c>
      <c r="H31" s="190"/>
      <c r="I31" s="191">
        <f>ROUND(E31*H31,2)</f>
        <v>0</v>
      </c>
      <c r="J31" s="190"/>
      <c r="K31" s="191">
        <f>ROUND(E31*J31,2)</f>
        <v>0</v>
      </c>
      <c r="L31" s="191">
        <v>21</v>
      </c>
      <c r="M31" s="191">
        <f>G31*(1+L31/100)</f>
        <v>0</v>
      </c>
      <c r="N31" s="191">
        <v>0</v>
      </c>
      <c r="O31" s="191">
        <f>ROUND(E31*N31,2)</f>
        <v>0</v>
      </c>
      <c r="P31" s="191">
        <v>6.3E-2</v>
      </c>
      <c r="Q31" s="191">
        <f>ROUND(E31*P31,2)</f>
        <v>0.34</v>
      </c>
      <c r="R31" s="192" t="s">
        <v>132</v>
      </c>
      <c r="S31" s="191" t="s">
        <v>106</v>
      </c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 t="s">
        <v>107</v>
      </c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>
      <c r="A32" s="168"/>
      <c r="B32" s="178"/>
      <c r="C32" s="208" t="s">
        <v>144</v>
      </c>
      <c r="D32" s="181"/>
      <c r="E32" s="185">
        <v>5.4</v>
      </c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2"/>
      <c r="S32" s="191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109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ht="22.5" outlineLevel="1">
      <c r="A33" s="168">
        <v>12</v>
      </c>
      <c r="B33" s="178" t="s">
        <v>145</v>
      </c>
      <c r="C33" s="207" t="s">
        <v>146</v>
      </c>
      <c r="D33" s="180" t="s">
        <v>147</v>
      </c>
      <c r="E33" s="184">
        <v>18.149999999999999</v>
      </c>
      <c r="F33" s="190"/>
      <c r="G33" s="191">
        <f>ROUND(E33*F33,2)</f>
        <v>0</v>
      </c>
      <c r="H33" s="190"/>
      <c r="I33" s="191">
        <f>ROUND(E33*H33,2)</f>
        <v>0</v>
      </c>
      <c r="J33" s="190"/>
      <c r="K33" s="191">
        <f>ROUND(E33*J33,2)</f>
        <v>0</v>
      </c>
      <c r="L33" s="191">
        <v>21</v>
      </c>
      <c r="M33" s="191">
        <f>G33*(1+L33/100)</f>
        <v>0</v>
      </c>
      <c r="N33" s="191">
        <v>4.8999999999999998E-4</v>
      </c>
      <c r="O33" s="191">
        <f>ROUND(E33*N33,2)</f>
        <v>0.01</v>
      </c>
      <c r="P33" s="191">
        <v>0</v>
      </c>
      <c r="Q33" s="191">
        <f>ROUND(E33*P33,2)</f>
        <v>0</v>
      </c>
      <c r="R33" s="192"/>
      <c r="S33" s="191" t="s">
        <v>148</v>
      </c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 t="s">
        <v>107</v>
      </c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>
      <c r="A34" s="168"/>
      <c r="B34" s="178"/>
      <c r="C34" s="208" t="s">
        <v>149</v>
      </c>
      <c r="D34" s="181"/>
      <c r="E34" s="185">
        <v>18.149999999999999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2"/>
      <c r="S34" s="191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109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>
        <v>13</v>
      </c>
      <c r="B35" s="178" t="s">
        <v>150</v>
      </c>
      <c r="C35" s="207" t="s">
        <v>151</v>
      </c>
      <c r="D35" s="180" t="s">
        <v>104</v>
      </c>
      <c r="E35" s="184">
        <v>35.665999999999997</v>
      </c>
      <c r="F35" s="190"/>
      <c r="G35" s="191">
        <f>ROUND(E35*F35,2)</f>
        <v>0</v>
      </c>
      <c r="H35" s="190"/>
      <c r="I35" s="191">
        <f>ROUND(E35*H35,2)</f>
        <v>0</v>
      </c>
      <c r="J35" s="190"/>
      <c r="K35" s="191">
        <f>ROUND(E35*J35,2)</f>
        <v>0</v>
      </c>
      <c r="L35" s="191">
        <v>21</v>
      </c>
      <c r="M35" s="191">
        <f>G35*(1+L35/100)</f>
        <v>0</v>
      </c>
      <c r="N35" s="191">
        <v>2.0000000000000001E-4</v>
      </c>
      <c r="O35" s="191">
        <f>ROUND(E35*N35,2)</f>
        <v>0.01</v>
      </c>
      <c r="P35" s="191">
        <v>0</v>
      </c>
      <c r="Q35" s="191">
        <f>ROUND(E35*P35,2)</f>
        <v>0</v>
      </c>
      <c r="R35" s="192" t="s">
        <v>152</v>
      </c>
      <c r="S35" s="191" t="s">
        <v>106</v>
      </c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153</v>
      </c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/>
      <c r="B36" s="178"/>
      <c r="C36" s="208" t="s">
        <v>136</v>
      </c>
      <c r="D36" s="181"/>
      <c r="E36" s="185">
        <v>35.665999999999997</v>
      </c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2"/>
      <c r="S36" s="191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109</v>
      </c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>
      <c r="A37" s="174" t="s">
        <v>100</v>
      </c>
      <c r="B37" s="179" t="s">
        <v>55</v>
      </c>
      <c r="C37" s="209" t="s">
        <v>56</v>
      </c>
      <c r="D37" s="182"/>
      <c r="E37" s="186"/>
      <c r="F37" s="193"/>
      <c r="G37" s="193">
        <f>SUM(G38:G39)</f>
        <v>0</v>
      </c>
      <c r="H37" s="193"/>
      <c r="I37" s="193">
        <f>SUM(I38:I39)</f>
        <v>0</v>
      </c>
      <c r="J37" s="193"/>
      <c r="K37" s="193">
        <f>SUM(K38:K39)</f>
        <v>0</v>
      </c>
      <c r="L37" s="193"/>
      <c r="M37" s="193">
        <f>SUM(M38:M39)</f>
        <v>0</v>
      </c>
      <c r="N37" s="193"/>
      <c r="O37" s="193">
        <f>SUM(O38:O39)</f>
        <v>1.35</v>
      </c>
      <c r="P37" s="193"/>
      <c r="Q37" s="193">
        <f>SUM(Q38:Q39)</f>
        <v>0</v>
      </c>
      <c r="R37" s="194"/>
      <c r="S37" s="193"/>
      <c r="AE37" t="s">
        <v>101</v>
      </c>
    </row>
    <row r="38" spans="1:60" ht="22.5" outlineLevel="1">
      <c r="A38" s="168">
        <v>14</v>
      </c>
      <c r="B38" s="178" t="s">
        <v>154</v>
      </c>
      <c r="C38" s="207" t="s">
        <v>155</v>
      </c>
      <c r="D38" s="180" t="s">
        <v>112</v>
      </c>
      <c r="E38" s="184">
        <v>0.52500000000000002</v>
      </c>
      <c r="F38" s="190"/>
      <c r="G38" s="191">
        <f>ROUND(E38*F38,2)</f>
        <v>0</v>
      </c>
      <c r="H38" s="190"/>
      <c r="I38" s="191">
        <f>ROUND(E38*H38,2)</f>
        <v>0</v>
      </c>
      <c r="J38" s="190"/>
      <c r="K38" s="191">
        <f>ROUND(E38*J38,2)</f>
        <v>0</v>
      </c>
      <c r="L38" s="191">
        <v>21</v>
      </c>
      <c r="M38" s="191">
        <f>G38*(1+L38/100)</f>
        <v>0</v>
      </c>
      <c r="N38" s="191">
        <v>2.5698099999999999</v>
      </c>
      <c r="O38" s="191">
        <f>ROUND(E38*N38,2)</f>
        <v>1.35</v>
      </c>
      <c r="P38" s="191">
        <v>0</v>
      </c>
      <c r="Q38" s="191">
        <f>ROUND(E38*P38,2)</f>
        <v>0</v>
      </c>
      <c r="R38" s="192" t="s">
        <v>156</v>
      </c>
      <c r="S38" s="191" t="s">
        <v>106</v>
      </c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107</v>
      </c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>
      <c r="A39" s="168"/>
      <c r="B39" s="178"/>
      <c r="C39" s="208" t="s">
        <v>157</v>
      </c>
      <c r="D39" s="181"/>
      <c r="E39" s="185">
        <v>0.52500000000000002</v>
      </c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2"/>
      <c r="S39" s="191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109</v>
      </c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>
      <c r="A40" s="174" t="s">
        <v>100</v>
      </c>
      <c r="B40" s="179" t="s">
        <v>57</v>
      </c>
      <c r="C40" s="209" t="s">
        <v>58</v>
      </c>
      <c r="D40" s="182"/>
      <c r="E40" s="186"/>
      <c r="F40" s="193"/>
      <c r="G40" s="193">
        <f>SUM(G41:G44)</f>
        <v>0</v>
      </c>
      <c r="H40" s="193"/>
      <c r="I40" s="193">
        <f>SUM(I41:I44)</f>
        <v>0</v>
      </c>
      <c r="J40" s="193"/>
      <c r="K40" s="193">
        <f>SUM(K41:K44)</f>
        <v>0</v>
      </c>
      <c r="L40" s="193"/>
      <c r="M40" s="193">
        <f>SUM(M41:M44)</f>
        <v>0</v>
      </c>
      <c r="N40" s="193"/>
      <c r="O40" s="193">
        <f>SUM(O41:O44)</f>
        <v>4.9399999999999995</v>
      </c>
      <c r="P40" s="193"/>
      <c r="Q40" s="193">
        <f>SUM(Q41:Q44)</f>
        <v>0</v>
      </c>
      <c r="R40" s="194"/>
      <c r="S40" s="193"/>
      <c r="AE40" t="s">
        <v>101</v>
      </c>
    </row>
    <row r="41" spans="1:60" outlineLevel="1">
      <c r="A41" s="168">
        <v>15</v>
      </c>
      <c r="B41" s="178" t="s">
        <v>158</v>
      </c>
      <c r="C41" s="207" t="s">
        <v>159</v>
      </c>
      <c r="D41" s="180" t="s">
        <v>160</v>
      </c>
      <c r="E41" s="184">
        <v>55</v>
      </c>
      <c r="F41" s="190"/>
      <c r="G41" s="191">
        <f>ROUND(E41*F41,2)</f>
        <v>0</v>
      </c>
      <c r="H41" s="190"/>
      <c r="I41" s="191">
        <f>ROUND(E41*H41,2)</f>
        <v>0</v>
      </c>
      <c r="J41" s="190"/>
      <c r="K41" s="191">
        <f>ROUND(E41*J41,2)</f>
        <v>0</v>
      </c>
      <c r="L41" s="191">
        <v>21</v>
      </c>
      <c r="M41" s="191">
        <f>G41*(1+L41/100)</f>
        <v>0</v>
      </c>
      <c r="N41" s="191">
        <v>4.7499999999999999E-3</v>
      </c>
      <c r="O41" s="191">
        <f>ROUND(E41*N41,2)</f>
        <v>0.26</v>
      </c>
      <c r="P41" s="191">
        <v>0</v>
      </c>
      <c r="Q41" s="191">
        <f>ROUND(E41*P41,2)</f>
        <v>0</v>
      </c>
      <c r="R41" s="192" t="s">
        <v>156</v>
      </c>
      <c r="S41" s="191" t="s">
        <v>106</v>
      </c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107</v>
      </c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>
      <c r="A42" s="168"/>
      <c r="B42" s="178"/>
      <c r="C42" s="208" t="s">
        <v>161</v>
      </c>
      <c r="D42" s="181"/>
      <c r="E42" s="185">
        <v>55</v>
      </c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2"/>
      <c r="S42" s="191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109</v>
      </c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>
      <c r="A43" s="168">
        <v>16</v>
      </c>
      <c r="B43" s="178" t="s">
        <v>162</v>
      </c>
      <c r="C43" s="207" t="s">
        <v>163</v>
      </c>
      <c r="D43" s="180" t="s">
        <v>160</v>
      </c>
      <c r="E43" s="184">
        <v>55</v>
      </c>
      <c r="F43" s="190"/>
      <c r="G43" s="191">
        <f>ROUND(E43*F43,2)</f>
        <v>0</v>
      </c>
      <c r="H43" s="190"/>
      <c r="I43" s="191">
        <f>ROUND(E43*H43,2)</f>
        <v>0</v>
      </c>
      <c r="J43" s="190"/>
      <c r="K43" s="191">
        <f>ROUND(E43*J43,2)</f>
        <v>0</v>
      </c>
      <c r="L43" s="191">
        <v>21</v>
      </c>
      <c r="M43" s="191">
        <f>G43*(1+L43/100)</f>
        <v>0</v>
      </c>
      <c r="N43" s="191">
        <v>8.5000000000000006E-2</v>
      </c>
      <c r="O43" s="191">
        <f>ROUND(E43*N43,2)</f>
        <v>4.68</v>
      </c>
      <c r="P43" s="191">
        <v>0</v>
      </c>
      <c r="Q43" s="191">
        <f>ROUND(E43*P43,2)</f>
        <v>0</v>
      </c>
      <c r="R43" s="192" t="s">
        <v>152</v>
      </c>
      <c r="S43" s="191" t="s">
        <v>106</v>
      </c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153</v>
      </c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>
      <c r="A44" s="168"/>
      <c r="B44" s="178"/>
      <c r="C44" s="208" t="s">
        <v>161</v>
      </c>
      <c r="D44" s="181"/>
      <c r="E44" s="185">
        <v>55</v>
      </c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2"/>
      <c r="S44" s="191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 t="s">
        <v>109</v>
      </c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>
      <c r="A45" s="174" t="s">
        <v>100</v>
      </c>
      <c r="B45" s="179" t="s">
        <v>59</v>
      </c>
      <c r="C45" s="209" t="s">
        <v>60</v>
      </c>
      <c r="D45" s="182"/>
      <c r="E45" s="186"/>
      <c r="F45" s="193"/>
      <c r="G45" s="193">
        <f>SUM(G46:G47)</f>
        <v>0</v>
      </c>
      <c r="H45" s="193"/>
      <c r="I45" s="193">
        <f>SUM(I46:I47)</f>
        <v>0</v>
      </c>
      <c r="J45" s="193"/>
      <c r="K45" s="193">
        <f>SUM(K46:K47)</f>
        <v>0</v>
      </c>
      <c r="L45" s="193"/>
      <c r="M45" s="193">
        <f>SUM(M46:M47)</f>
        <v>0</v>
      </c>
      <c r="N45" s="193"/>
      <c r="O45" s="193">
        <f>SUM(O46:O47)</f>
        <v>0.21</v>
      </c>
      <c r="P45" s="193"/>
      <c r="Q45" s="193">
        <f>SUM(Q46:Q47)</f>
        <v>0</v>
      </c>
      <c r="R45" s="194"/>
      <c r="S45" s="193"/>
      <c r="AE45" t="s">
        <v>101</v>
      </c>
    </row>
    <row r="46" spans="1:60" outlineLevel="1">
      <c r="A46" s="168">
        <v>17</v>
      </c>
      <c r="B46" s="178" t="s">
        <v>164</v>
      </c>
      <c r="C46" s="207" t="s">
        <v>165</v>
      </c>
      <c r="D46" s="180" t="s">
        <v>104</v>
      </c>
      <c r="E46" s="184">
        <v>4.95</v>
      </c>
      <c r="F46" s="190"/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91">
        <v>4.1450000000000001E-2</v>
      </c>
      <c r="O46" s="191">
        <f>ROUND(E46*N46,2)</f>
        <v>0.21</v>
      </c>
      <c r="P46" s="191">
        <v>0</v>
      </c>
      <c r="Q46" s="191">
        <f>ROUND(E46*P46,2)</f>
        <v>0</v>
      </c>
      <c r="R46" s="192" t="s">
        <v>139</v>
      </c>
      <c r="S46" s="191" t="s">
        <v>106</v>
      </c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107</v>
      </c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>
      <c r="A47" s="168"/>
      <c r="B47" s="178"/>
      <c r="C47" s="208" t="s">
        <v>166</v>
      </c>
      <c r="D47" s="181"/>
      <c r="E47" s="185">
        <v>4.95</v>
      </c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2"/>
      <c r="S47" s="191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109</v>
      </c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>
      <c r="A48" s="174" t="s">
        <v>100</v>
      </c>
      <c r="B48" s="179" t="s">
        <v>61</v>
      </c>
      <c r="C48" s="209" t="s">
        <v>62</v>
      </c>
      <c r="D48" s="182"/>
      <c r="E48" s="186"/>
      <c r="F48" s="193"/>
      <c r="G48" s="193">
        <f>SUM(G49:G56)</f>
        <v>0</v>
      </c>
      <c r="H48" s="193"/>
      <c r="I48" s="193">
        <f>SUM(I49:I56)</f>
        <v>0</v>
      </c>
      <c r="J48" s="193"/>
      <c r="K48" s="193">
        <f>SUM(K49:K56)</f>
        <v>0</v>
      </c>
      <c r="L48" s="193"/>
      <c r="M48" s="193">
        <f>SUM(M49:M56)</f>
        <v>0</v>
      </c>
      <c r="N48" s="193"/>
      <c r="O48" s="193">
        <f>SUM(O49:O56)</f>
        <v>6.21</v>
      </c>
      <c r="P48" s="193"/>
      <c r="Q48" s="193">
        <f>SUM(Q49:Q56)</f>
        <v>0</v>
      </c>
      <c r="R48" s="194"/>
      <c r="S48" s="193"/>
      <c r="AE48" t="s">
        <v>101</v>
      </c>
    </row>
    <row r="49" spans="1:60" outlineLevel="1">
      <c r="A49" s="168">
        <v>18</v>
      </c>
      <c r="B49" s="178" t="s">
        <v>167</v>
      </c>
      <c r="C49" s="207" t="s">
        <v>168</v>
      </c>
      <c r="D49" s="180" t="s">
        <v>112</v>
      </c>
      <c r="E49" s="184">
        <v>2.4451900000000002</v>
      </c>
      <c r="F49" s="190"/>
      <c r="G49" s="191">
        <f>ROUND(E49*F49,2)</f>
        <v>0</v>
      </c>
      <c r="H49" s="190"/>
      <c r="I49" s="191">
        <f>ROUND(E49*H49,2)</f>
        <v>0</v>
      </c>
      <c r="J49" s="190"/>
      <c r="K49" s="191">
        <f>ROUND(E49*J49,2)</f>
        <v>0</v>
      </c>
      <c r="L49" s="191">
        <v>21</v>
      </c>
      <c r="M49" s="191">
        <f>G49*(1+L49/100)</f>
        <v>0</v>
      </c>
      <c r="N49" s="191">
        <v>2.5249999999999999</v>
      </c>
      <c r="O49" s="191">
        <f>ROUND(E49*N49,2)</f>
        <v>6.17</v>
      </c>
      <c r="P49" s="191">
        <v>0</v>
      </c>
      <c r="Q49" s="191">
        <f>ROUND(E49*P49,2)</f>
        <v>0</v>
      </c>
      <c r="R49" s="192" t="s">
        <v>139</v>
      </c>
      <c r="S49" s="191" t="s">
        <v>106</v>
      </c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107</v>
      </c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>
      <c r="A50" s="168"/>
      <c r="B50" s="178"/>
      <c r="C50" s="208" t="s">
        <v>169</v>
      </c>
      <c r="D50" s="181"/>
      <c r="E50" s="185">
        <v>2.4451900000000002</v>
      </c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2"/>
      <c r="S50" s="191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109</v>
      </c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>
      <c r="A51" s="168">
        <v>19</v>
      </c>
      <c r="B51" s="178" t="s">
        <v>170</v>
      </c>
      <c r="C51" s="207" t="s">
        <v>171</v>
      </c>
      <c r="D51" s="180" t="s">
        <v>112</v>
      </c>
      <c r="E51" s="184">
        <v>2.4451900000000002</v>
      </c>
      <c r="F51" s="190"/>
      <c r="G51" s="191">
        <f>ROUND(E51*F51,2)</f>
        <v>0</v>
      </c>
      <c r="H51" s="190"/>
      <c r="I51" s="191">
        <f>ROUND(E51*H51,2)</f>
        <v>0</v>
      </c>
      <c r="J51" s="190"/>
      <c r="K51" s="191">
        <f>ROUND(E51*J51,2)</f>
        <v>0</v>
      </c>
      <c r="L51" s="191">
        <v>21</v>
      </c>
      <c r="M51" s="191">
        <f>G51*(1+L51/100)</f>
        <v>0</v>
      </c>
      <c r="N51" s="191">
        <v>0</v>
      </c>
      <c r="O51" s="191">
        <f>ROUND(E51*N51,2)</f>
        <v>0</v>
      </c>
      <c r="P51" s="191">
        <v>0</v>
      </c>
      <c r="Q51" s="191">
        <f>ROUND(E51*P51,2)</f>
        <v>0</v>
      </c>
      <c r="R51" s="192" t="s">
        <v>139</v>
      </c>
      <c r="S51" s="191" t="s">
        <v>106</v>
      </c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107</v>
      </c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>
      <c r="A52" s="168"/>
      <c r="B52" s="178"/>
      <c r="C52" s="208" t="s">
        <v>169</v>
      </c>
      <c r="D52" s="181"/>
      <c r="E52" s="185">
        <v>2.4451900000000002</v>
      </c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2"/>
      <c r="S52" s="191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 t="s">
        <v>109</v>
      </c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>
      <c r="A53" s="168">
        <v>20</v>
      </c>
      <c r="B53" s="178" t="s">
        <v>172</v>
      </c>
      <c r="C53" s="207" t="s">
        <v>173</v>
      </c>
      <c r="D53" s="180" t="s">
        <v>112</v>
      </c>
      <c r="E53" s="184">
        <v>2.4451900000000002</v>
      </c>
      <c r="F53" s="190"/>
      <c r="G53" s="191">
        <f>ROUND(E53*F53,2)</f>
        <v>0</v>
      </c>
      <c r="H53" s="190"/>
      <c r="I53" s="191">
        <f>ROUND(E53*H53,2)</f>
        <v>0</v>
      </c>
      <c r="J53" s="190"/>
      <c r="K53" s="191">
        <f>ROUND(E53*J53,2)</f>
        <v>0</v>
      </c>
      <c r="L53" s="191">
        <v>21</v>
      </c>
      <c r="M53" s="191">
        <f>G53*(1+L53/100)</f>
        <v>0</v>
      </c>
      <c r="N53" s="191">
        <v>0</v>
      </c>
      <c r="O53" s="191">
        <f>ROUND(E53*N53,2)</f>
        <v>0</v>
      </c>
      <c r="P53" s="191">
        <v>0</v>
      </c>
      <c r="Q53" s="191">
        <f>ROUND(E53*P53,2)</f>
        <v>0</v>
      </c>
      <c r="R53" s="192" t="s">
        <v>139</v>
      </c>
      <c r="S53" s="191" t="s">
        <v>106</v>
      </c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107</v>
      </c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>
      <c r="A54" s="168"/>
      <c r="B54" s="178"/>
      <c r="C54" s="208" t="s">
        <v>169</v>
      </c>
      <c r="D54" s="181"/>
      <c r="E54" s="185">
        <v>2.4451900000000002</v>
      </c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2"/>
      <c r="S54" s="191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109</v>
      </c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ht="22.5" outlineLevel="1">
      <c r="A55" s="168">
        <v>21</v>
      </c>
      <c r="B55" s="178" t="s">
        <v>174</v>
      </c>
      <c r="C55" s="207" t="s">
        <v>175</v>
      </c>
      <c r="D55" s="180" t="s">
        <v>176</v>
      </c>
      <c r="E55" s="184">
        <v>3.9190000000000003E-2</v>
      </c>
      <c r="F55" s="190"/>
      <c r="G55" s="191">
        <f>ROUND(E55*F55,2)</f>
        <v>0</v>
      </c>
      <c r="H55" s="190"/>
      <c r="I55" s="191">
        <f>ROUND(E55*H55,2)</f>
        <v>0</v>
      </c>
      <c r="J55" s="190"/>
      <c r="K55" s="191">
        <f>ROUND(E55*J55,2)</f>
        <v>0</v>
      </c>
      <c r="L55" s="191">
        <v>21</v>
      </c>
      <c r="M55" s="191">
        <f>G55*(1+L55/100)</f>
        <v>0</v>
      </c>
      <c r="N55" s="191">
        <v>1.0662499999999999</v>
      </c>
      <c r="O55" s="191">
        <f>ROUND(E55*N55,2)</f>
        <v>0.04</v>
      </c>
      <c r="P55" s="191">
        <v>0</v>
      </c>
      <c r="Q55" s="191">
        <f>ROUND(E55*P55,2)</f>
        <v>0</v>
      </c>
      <c r="R55" s="192" t="s">
        <v>139</v>
      </c>
      <c r="S55" s="191" t="s">
        <v>106</v>
      </c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 t="s">
        <v>107</v>
      </c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>
      <c r="A56" s="168"/>
      <c r="B56" s="178"/>
      <c r="C56" s="208" t="s">
        <v>177</v>
      </c>
      <c r="D56" s="181"/>
      <c r="E56" s="185">
        <v>3.9190000000000003E-2</v>
      </c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2"/>
      <c r="S56" s="191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109</v>
      </c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>
      <c r="A57" s="174" t="s">
        <v>100</v>
      </c>
      <c r="B57" s="179" t="s">
        <v>63</v>
      </c>
      <c r="C57" s="209" t="s">
        <v>64</v>
      </c>
      <c r="D57" s="182"/>
      <c r="E57" s="186"/>
      <c r="F57" s="193"/>
      <c r="G57" s="193">
        <f>SUM(G58:G70)</f>
        <v>0</v>
      </c>
      <c r="H57" s="193"/>
      <c r="I57" s="193">
        <f>SUM(I58:I70)</f>
        <v>0</v>
      </c>
      <c r="J57" s="193"/>
      <c r="K57" s="193">
        <f>SUM(K58:K70)</f>
        <v>0</v>
      </c>
      <c r="L57" s="193"/>
      <c r="M57" s="193">
        <f>SUM(M58:M70)</f>
        <v>0</v>
      </c>
      <c r="N57" s="193"/>
      <c r="O57" s="193">
        <f>SUM(O58:O70)</f>
        <v>0.05</v>
      </c>
      <c r="P57" s="193"/>
      <c r="Q57" s="193">
        <f>SUM(Q58:Q70)</f>
        <v>0</v>
      </c>
      <c r="R57" s="194"/>
      <c r="S57" s="193"/>
      <c r="AE57" t="s">
        <v>101</v>
      </c>
    </row>
    <row r="58" spans="1:60" ht="22.5" outlineLevel="1">
      <c r="A58" s="168">
        <v>22</v>
      </c>
      <c r="B58" s="178" t="s">
        <v>178</v>
      </c>
      <c r="C58" s="207" t="s">
        <v>179</v>
      </c>
      <c r="D58" s="180" t="s">
        <v>147</v>
      </c>
      <c r="E58" s="184">
        <v>4.3137499999999998</v>
      </c>
      <c r="F58" s="190"/>
      <c r="G58" s="191">
        <f>ROUND(E58*F58,2)</f>
        <v>0</v>
      </c>
      <c r="H58" s="190"/>
      <c r="I58" s="191">
        <f>ROUND(E58*H58,2)</f>
        <v>0</v>
      </c>
      <c r="J58" s="190"/>
      <c r="K58" s="191">
        <f>ROUND(E58*J58,2)</f>
        <v>0</v>
      </c>
      <c r="L58" s="191">
        <v>21</v>
      </c>
      <c r="M58" s="191">
        <f>G58*(1+L58/100)</f>
        <v>0</v>
      </c>
      <c r="N58" s="191">
        <v>1.73E-3</v>
      </c>
      <c r="O58" s="191">
        <f>ROUND(E58*N58,2)</f>
        <v>0.01</v>
      </c>
      <c r="P58" s="191">
        <v>0</v>
      </c>
      <c r="Q58" s="191">
        <f>ROUND(E58*P58,2)</f>
        <v>0</v>
      </c>
      <c r="R58" s="192" t="s">
        <v>180</v>
      </c>
      <c r="S58" s="191" t="s">
        <v>106</v>
      </c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 t="s">
        <v>107</v>
      </c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/>
      <c r="B59" s="178"/>
      <c r="C59" s="208" t="s">
        <v>181</v>
      </c>
      <c r="D59" s="181"/>
      <c r="E59" s="185">
        <v>3.1972499999999999</v>
      </c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2"/>
      <c r="S59" s="191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109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>
      <c r="A60" s="168"/>
      <c r="B60" s="178"/>
      <c r="C60" s="208" t="s">
        <v>182</v>
      </c>
      <c r="D60" s="181"/>
      <c r="E60" s="185">
        <v>1.1165</v>
      </c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2"/>
      <c r="S60" s="191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109</v>
      </c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ht="22.5" outlineLevel="1">
      <c r="A61" s="168">
        <v>23</v>
      </c>
      <c r="B61" s="178" t="s">
        <v>178</v>
      </c>
      <c r="C61" s="207" t="s">
        <v>179</v>
      </c>
      <c r="D61" s="180" t="s">
        <v>147</v>
      </c>
      <c r="E61" s="184">
        <v>8.6274999999999995</v>
      </c>
      <c r="F61" s="190"/>
      <c r="G61" s="191">
        <f>ROUND(E61*F61,2)</f>
        <v>0</v>
      </c>
      <c r="H61" s="190"/>
      <c r="I61" s="191">
        <f>ROUND(E61*H61,2)</f>
        <v>0</v>
      </c>
      <c r="J61" s="190"/>
      <c r="K61" s="191">
        <f>ROUND(E61*J61,2)</f>
        <v>0</v>
      </c>
      <c r="L61" s="191">
        <v>21</v>
      </c>
      <c r="M61" s="191">
        <f>G61*(1+L61/100)</f>
        <v>0</v>
      </c>
      <c r="N61" s="191">
        <v>1.73E-3</v>
      </c>
      <c r="O61" s="191">
        <f>ROUND(E61*N61,2)</f>
        <v>0.01</v>
      </c>
      <c r="P61" s="191">
        <v>0</v>
      </c>
      <c r="Q61" s="191">
        <f>ROUND(E61*P61,2)</f>
        <v>0</v>
      </c>
      <c r="R61" s="192" t="s">
        <v>180</v>
      </c>
      <c r="S61" s="191" t="s">
        <v>106</v>
      </c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107</v>
      </c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>
      <c r="A62" s="168"/>
      <c r="B62" s="178"/>
      <c r="C62" s="208" t="s">
        <v>183</v>
      </c>
      <c r="D62" s="181"/>
      <c r="E62" s="185">
        <v>8.6274999999999995</v>
      </c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2"/>
      <c r="S62" s="191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 t="s">
        <v>109</v>
      </c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>
      <c r="A63" s="168">
        <v>24</v>
      </c>
      <c r="B63" s="178" t="s">
        <v>184</v>
      </c>
      <c r="C63" s="207" t="s">
        <v>185</v>
      </c>
      <c r="D63" s="180" t="s">
        <v>160</v>
      </c>
      <c r="E63" s="184">
        <v>2</v>
      </c>
      <c r="F63" s="190"/>
      <c r="G63" s="191">
        <f t="shared" ref="G63:G70" si="0">ROUND(E63*F63,2)</f>
        <v>0</v>
      </c>
      <c r="H63" s="190"/>
      <c r="I63" s="191">
        <f t="shared" ref="I63:I70" si="1">ROUND(E63*H63,2)</f>
        <v>0</v>
      </c>
      <c r="J63" s="190"/>
      <c r="K63" s="191">
        <f t="shared" ref="K63:K70" si="2">ROUND(E63*J63,2)</f>
        <v>0</v>
      </c>
      <c r="L63" s="191">
        <v>21</v>
      </c>
      <c r="M63" s="191">
        <f t="shared" ref="M63:M70" si="3">G63*(1+L63/100)</f>
        <v>0</v>
      </c>
      <c r="N63" s="191">
        <v>2.0000000000000002E-5</v>
      </c>
      <c r="O63" s="191">
        <f t="shared" ref="O63:O70" si="4">ROUND(E63*N63,2)</f>
        <v>0</v>
      </c>
      <c r="P63" s="191">
        <v>0</v>
      </c>
      <c r="Q63" s="191">
        <f t="shared" ref="Q63:Q70" si="5">ROUND(E63*P63,2)</f>
        <v>0</v>
      </c>
      <c r="R63" s="192" t="s">
        <v>152</v>
      </c>
      <c r="S63" s="191" t="s">
        <v>106</v>
      </c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153</v>
      </c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>
      <c r="A64" s="168">
        <v>25</v>
      </c>
      <c r="B64" s="178" t="s">
        <v>186</v>
      </c>
      <c r="C64" s="207" t="s">
        <v>187</v>
      </c>
      <c r="D64" s="180" t="s">
        <v>160</v>
      </c>
      <c r="E64" s="184">
        <v>2</v>
      </c>
      <c r="F64" s="190"/>
      <c r="G64" s="191">
        <f t="shared" si="0"/>
        <v>0</v>
      </c>
      <c r="H64" s="190"/>
      <c r="I64" s="191">
        <f t="shared" si="1"/>
        <v>0</v>
      </c>
      <c r="J64" s="190"/>
      <c r="K64" s="191">
        <f t="shared" si="2"/>
        <v>0</v>
      </c>
      <c r="L64" s="191">
        <v>21</v>
      </c>
      <c r="M64" s="191">
        <f t="shared" si="3"/>
        <v>0</v>
      </c>
      <c r="N64" s="191">
        <v>7.4999999999999997E-3</v>
      </c>
      <c r="O64" s="191">
        <f t="shared" si="4"/>
        <v>0.02</v>
      </c>
      <c r="P64" s="191">
        <v>0</v>
      </c>
      <c r="Q64" s="191">
        <f t="shared" si="5"/>
        <v>0</v>
      </c>
      <c r="R64" s="192" t="s">
        <v>152</v>
      </c>
      <c r="S64" s="191" t="s">
        <v>106</v>
      </c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153</v>
      </c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>
      <c r="A65" s="168">
        <v>26</v>
      </c>
      <c r="B65" s="178" t="s">
        <v>188</v>
      </c>
      <c r="C65" s="207" t="s">
        <v>189</v>
      </c>
      <c r="D65" s="180" t="s">
        <v>160</v>
      </c>
      <c r="E65" s="184">
        <v>2</v>
      </c>
      <c r="F65" s="190"/>
      <c r="G65" s="191">
        <f t="shared" si="0"/>
        <v>0</v>
      </c>
      <c r="H65" s="190"/>
      <c r="I65" s="191">
        <f t="shared" si="1"/>
        <v>0</v>
      </c>
      <c r="J65" s="190"/>
      <c r="K65" s="191">
        <f t="shared" si="2"/>
        <v>0</v>
      </c>
      <c r="L65" s="191">
        <v>21</v>
      </c>
      <c r="M65" s="191">
        <f t="shared" si="3"/>
        <v>0</v>
      </c>
      <c r="N65" s="191">
        <v>1.6999999999999999E-3</v>
      </c>
      <c r="O65" s="191">
        <f t="shared" si="4"/>
        <v>0</v>
      </c>
      <c r="P65" s="191">
        <v>0</v>
      </c>
      <c r="Q65" s="191">
        <f t="shared" si="5"/>
        <v>0</v>
      </c>
      <c r="R65" s="192" t="s">
        <v>152</v>
      </c>
      <c r="S65" s="191" t="s">
        <v>106</v>
      </c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 t="s">
        <v>153</v>
      </c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>
      <c r="A66" s="168">
        <v>27</v>
      </c>
      <c r="B66" s="178" t="s">
        <v>190</v>
      </c>
      <c r="C66" s="207" t="s">
        <v>191</v>
      </c>
      <c r="D66" s="180" t="s">
        <v>160</v>
      </c>
      <c r="E66" s="184">
        <v>2</v>
      </c>
      <c r="F66" s="190"/>
      <c r="G66" s="191">
        <f t="shared" si="0"/>
        <v>0</v>
      </c>
      <c r="H66" s="190"/>
      <c r="I66" s="191">
        <f t="shared" si="1"/>
        <v>0</v>
      </c>
      <c r="J66" s="190"/>
      <c r="K66" s="191">
        <f t="shared" si="2"/>
        <v>0</v>
      </c>
      <c r="L66" s="191">
        <v>21</v>
      </c>
      <c r="M66" s="191">
        <f t="shared" si="3"/>
        <v>0</v>
      </c>
      <c r="N66" s="191">
        <v>3.3999999999999998E-3</v>
      </c>
      <c r="O66" s="191">
        <f t="shared" si="4"/>
        <v>0.01</v>
      </c>
      <c r="P66" s="191">
        <v>0</v>
      </c>
      <c r="Q66" s="191">
        <f t="shared" si="5"/>
        <v>0</v>
      </c>
      <c r="R66" s="192" t="s">
        <v>152</v>
      </c>
      <c r="S66" s="191" t="s">
        <v>106</v>
      </c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153</v>
      </c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>
      <c r="A67" s="168">
        <v>28</v>
      </c>
      <c r="B67" s="178" t="s">
        <v>192</v>
      </c>
      <c r="C67" s="207" t="s">
        <v>193</v>
      </c>
      <c r="D67" s="180" t="s">
        <v>160</v>
      </c>
      <c r="E67" s="184">
        <v>1</v>
      </c>
      <c r="F67" s="190"/>
      <c r="G67" s="191">
        <f t="shared" si="0"/>
        <v>0</v>
      </c>
      <c r="H67" s="190"/>
      <c r="I67" s="191">
        <f t="shared" si="1"/>
        <v>0</v>
      </c>
      <c r="J67" s="190"/>
      <c r="K67" s="191">
        <f t="shared" si="2"/>
        <v>0</v>
      </c>
      <c r="L67" s="191">
        <v>21</v>
      </c>
      <c r="M67" s="191">
        <f t="shared" si="3"/>
        <v>0</v>
      </c>
      <c r="N67" s="191">
        <v>2.5000000000000001E-4</v>
      </c>
      <c r="O67" s="191">
        <f t="shared" si="4"/>
        <v>0</v>
      </c>
      <c r="P67" s="191">
        <v>0</v>
      </c>
      <c r="Q67" s="191">
        <f t="shared" si="5"/>
        <v>0</v>
      </c>
      <c r="R67" s="192" t="s">
        <v>152</v>
      </c>
      <c r="S67" s="191" t="s">
        <v>106</v>
      </c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 t="s">
        <v>153</v>
      </c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>
      <c r="A68" s="168">
        <v>29</v>
      </c>
      <c r="B68" s="178" t="s">
        <v>194</v>
      </c>
      <c r="C68" s="207" t="s">
        <v>195</v>
      </c>
      <c r="D68" s="180" t="s">
        <v>160</v>
      </c>
      <c r="E68" s="184">
        <v>3</v>
      </c>
      <c r="F68" s="190"/>
      <c r="G68" s="191">
        <f t="shared" si="0"/>
        <v>0</v>
      </c>
      <c r="H68" s="190"/>
      <c r="I68" s="191">
        <f t="shared" si="1"/>
        <v>0</v>
      </c>
      <c r="J68" s="190"/>
      <c r="K68" s="191">
        <f t="shared" si="2"/>
        <v>0</v>
      </c>
      <c r="L68" s="191">
        <v>21</v>
      </c>
      <c r="M68" s="191">
        <f t="shared" si="3"/>
        <v>0</v>
      </c>
      <c r="N68" s="191">
        <v>2.9E-4</v>
      </c>
      <c r="O68" s="191">
        <f t="shared" si="4"/>
        <v>0</v>
      </c>
      <c r="P68" s="191">
        <v>0</v>
      </c>
      <c r="Q68" s="191">
        <f t="shared" si="5"/>
        <v>0</v>
      </c>
      <c r="R68" s="192"/>
      <c r="S68" s="191" t="s">
        <v>148</v>
      </c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153</v>
      </c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>
      <c r="A69" s="168">
        <v>30</v>
      </c>
      <c r="B69" s="178" t="s">
        <v>196</v>
      </c>
      <c r="C69" s="207" t="s">
        <v>197</v>
      </c>
      <c r="D69" s="180" t="s">
        <v>160</v>
      </c>
      <c r="E69" s="184">
        <v>1</v>
      </c>
      <c r="F69" s="190"/>
      <c r="G69" s="191">
        <f t="shared" si="0"/>
        <v>0</v>
      </c>
      <c r="H69" s="190"/>
      <c r="I69" s="191">
        <f t="shared" si="1"/>
        <v>0</v>
      </c>
      <c r="J69" s="190"/>
      <c r="K69" s="191">
        <f t="shared" si="2"/>
        <v>0</v>
      </c>
      <c r="L69" s="191">
        <v>21</v>
      </c>
      <c r="M69" s="191">
        <f t="shared" si="3"/>
        <v>0</v>
      </c>
      <c r="N69" s="191">
        <v>3.6999999999999999E-4</v>
      </c>
      <c r="O69" s="191">
        <f t="shared" si="4"/>
        <v>0</v>
      </c>
      <c r="P69" s="191">
        <v>0</v>
      </c>
      <c r="Q69" s="191">
        <f t="shared" si="5"/>
        <v>0</v>
      </c>
      <c r="R69" s="192" t="s">
        <v>152</v>
      </c>
      <c r="S69" s="191" t="s">
        <v>106</v>
      </c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153</v>
      </c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>
      <c r="A70" s="168">
        <v>31</v>
      </c>
      <c r="B70" s="178" t="s">
        <v>198</v>
      </c>
      <c r="C70" s="207" t="s">
        <v>199</v>
      </c>
      <c r="D70" s="180" t="s">
        <v>160</v>
      </c>
      <c r="E70" s="184">
        <v>4</v>
      </c>
      <c r="F70" s="190"/>
      <c r="G70" s="191">
        <f t="shared" si="0"/>
        <v>0</v>
      </c>
      <c r="H70" s="190"/>
      <c r="I70" s="191">
        <f t="shared" si="1"/>
        <v>0</v>
      </c>
      <c r="J70" s="190"/>
      <c r="K70" s="191">
        <f t="shared" si="2"/>
        <v>0</v>
      </c>
      <c r="L70" s="191">
        <v>21</v>
      </c>
      <c r="M70" s="191">
        <f t="shared" si="3"/>
        <v>0</v>
      </c>
      <c r="N70" s="191">
        <v>4.8000000000000001E-4</v>
      </c>
      <c r="O70" s="191">
        <f t="shared" si="4"/>
        <v>0</v>
      </c>
      <c r="P70" s="191">
        <v>0</v>
      </c>
      <c r="Q70" s="191">
        <f t="shared" si="5"/>
        <v>0</v>
      </c>
      <c r="R70" s="192" t="s">
        <v>152</v>
      </c>
      <c r="S70" s="191" t="s">
        <v>106</v>
      </c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 t="s">
        <v>153</v>
      </c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>
      <c r="A71" s="174" t="s">
        <v>100</v>
      </c>
      <c r="B71" s="179" t="s">
        <v>65</v>
      </c>
      <c r="C71" s="209" t="s">
        <v>66</v>
      </c>
      <c r="D71" s="182"/>
      <c r="E71" s="186"/>
      <c r="F71" s="193"/>
      <c r="G71" s="193">
        <f>SUM(G72:G73)</f>
        <v>0</v>
      </c>
      <c r="H71" s="193"/>
      <c r="I71" s="193">
        <f>SUM(I72:I73)</f>
        <v>0</v>
      </c>
      <c r="J71" s="193"/>
      <c r="K71" s="193">
        <f>SUM(K72:K73)</f>
        <v>0</v>
      </c>
      <c r="L71" s="193"/>
      <c r="M71" s="193">
        <f>SUM(M72:M73)</f>
        <v>0</v>
      </c>
      <c r="N71" s="193"/>
      <c r="O71" s="193">
        <f>SUM(O72:O73)</f>
        <v>0</v>
      </c>
      <c r="P71" s="193"/>
      <c r="Q71" s="193">
        <f>SUM(Q72:Q73)</f>
        <v>0.03</v>
      </c>
      <c r="R71" s="194"/>
      <c r="S71" s="193"/>
      <c r="AE71" t="s">
        <v>101</v>
      </c>
    </row>
    <row r="72" spans="1:60" outlineLevel="1">
      <c r="A72" s="168">
        <v>32</v>
      </c>
      <c r="B72" s="178" t="s">
        <v>200</v>
      </c>
      <c r="C72" s="207" t="s">
        <v>201</v>
      </c>
      <c r="D72" s="180" t="s">
        <v>160</v>
      </c>
      <c r="E72" s="184">
        <v>29</v>
      </c>
      <c r="F72" s="190"/>
      <c r="G72" s="191">
        <f>ROUND(E72*F72,2)</f>
        <v>0</v>
      </c>
      <c r="H72" s="190"/>
      <c r="I72" s="191">
        <f>ROUND(E72*H72,2)</f>
        <v>0</v>
      </c>
      <c r="J72" s="190"/>
      <c r="K72" s="191">
        <f>ROUND(E72*J72,2)</f>
        <v>0</v>
      </c>
      <c r="L72" s="191">
        <v>21</v>
      </c>
      <c r="M72" s="191">
        <f>G72*(1+L72/100)</f>
        <v>0</v>
      </c>
      <c r="N72" s="191">
        <v>0</v>
      </c>
      <c r="O72" s="191">
        <f>ROUND(E72*N72,2)</f>
        <v>0</v>
      </c>
      <c r="P72" s="191">
        <v>1E-3</v>
      </c>
      <c r="Q72" s="191">
        <f>ROUND(E72*P72,2)</f>
        <v>0.03</v>
      </c>
      <c r="R72" s="192" t="s">
        <v>202</v>
      </c>
      <c r="S72" s="191" t="s">
        <v>106</v>
      </c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 t="s">
        <v>107</v>
      </c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>
      <c r="A73" s="168"/>
      <c r="B73" s="178"/>
      <c r="C73" s="208" t="s">
        <v>203</v>
      </c>
      <c r="D73" s="181"/>
      <c r="E73" s="185">
        <v>29</v>
      </c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2"/>
      <c r="S73" s="191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 t="s">
        <v>109</v>
      </c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>
      <c r="A74" s="174" t="s">
        <v>100</v>
      </c>
      <c r="B74" s="179" t="s">
        <v>67</v>
      </c>
      <c r="C74" s="209" t="s">
        <v>68</v>
      </c>
      <c r="D74" s="182"/>
      <c r="E74" s="186"/>
      <c r="F74" s="193"/>
      <c r="G74" s="193">
        <f>SUM(G75:G75)</f>
        <v>0</v>
      </c>
      <c r="H74" s="193"/>
      <c r="I74" s="193">
        <f>SUM(I75:I75)</f>
        <v>0</v>
      </c>
      <c r="J74" s="193"/>
      <c r="K74" s="193">
        <f>SUM(K75:K75)</f>
        <v>0</v>
      </c>
      <c r="L74" s="193"/>
      <c r="M74" s="193">
        <f>SUM(M75:M75)</f>
        <v>0</v>
      </c>
      <c r="N74" s="193"/>
      <c r="O74" s="193">
        <f>SUM(O75:O75)</f>
        <v>0</v>
      </c>
      <c r="P74" s="193"/>
      <c r="Q74" s="193">
        <f>SUM(Q75:Q75)</f>
        <v>0</v>
      </c>
      <c r="R74" s="194"/>
      <c r="S74" s="193"/>
      <c r="AE74" t="s">
        <v>101</v>
      </c>
    </row>
    <row r="75" spans="1:60" outlineLevel="1">
      <c r="A75" s="168">
        <v>33</v>
      </c>
      <c r="B75" s="178" t="s">
        <v>204</v>
      </c>
      <c r="C75" s="207" t="s">
        <v>205</v>
      </c>
      <c r="D75" s="180" t="s">
        <v>176</v>
      </c>
      <c r="E75" s="184">
        <v>27.714110000000002</v>
      </c>
      <c r="F75" s="190"/>
      <c r="G75" s="191">
        <f>ROUND(E75*F75,2)</f>
        <v>0</v>
      </c>
      <c r="H75" s="190"/>
      <c r="I75" s="191">
        <f>ROUND(E75*H75,2)</f>
        <v>0</v>
      </c>
      <c r="J75" s="190"/>
      <c r="K75" s="191">
        <f>ROUND(E75*J75,2)</f>
        <v>0</v>
      </c>
      <c r="L75" s="191">
        <v>21</v>
      </c>
      <c r="M75" s="191">
        <f>G75*(1+L75/100)</f>
        <v>0</v>
      </c>
      <c r="N75" s="191">
        <v>0</v>
      </c>
      <c r="O75" s="191">
        <f>ROUND(E75*N75,2)</f>
        <v>0</v>
      </c>
      <c r="P75" s="191">
        <v>0</v>
      </c>
      <c r="Q75" s="191">
        <f>ROUND(E75*P75,2)</f>
        <v>0</v>
      </c>
      <c r="R75" s="192" t="s">
        <v>206</v>
      </c>
      <c r="S75" s="191" t="s">
        <v>106</v>
      </c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207</v>
      </c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>
      <c r="A76" s="174" t="s">
        <v>100</v>
      </c>
      <c r="B76" s="179" t="s">
        <v>69</v>
      </c>
      <c r="C76" s="209" t="s">
        <v>70</v>
      </c>
      <c r="D76" s="182"/>
      <c r="E76" s="186"/>
      <c r="F76" s="193"/>
      <c r="G76" s="193">
        <f>SUM(G77:G77)</f>
        <v>0</v>
      </c>
      <c r="H76" s="193"/>
      <c r="I76" s="193">
        <f>SUM(I77:I77)</f>
        <v>0</v>
      </c>
      <c r="J76" s="193"/>
      <c r="K76" s="193">
        <f>SUM(K77:K77)</f>
        <v>0</v>
      </c>
      <c r="L76" s="193"/>
      <c r="M76" s="193">
        <f>SUM(M77:M77)</f>
        <v>0</v>
      </c>
      <c r="N76" s="193"/>
      <c r="O76" s="193">
        <f>SUM(O77:O77)</f>
        <v>0</v>
      </c>
      <c r="P76" s="193"/>
      <c r="Q76" s="193">
        <f>SUM(Q77:Q77)</f>
        <v>0</v>
      </c>
      <c r="R76" s="194"/>
      <c r="S76" s="193"/>
      <c r="AE76" t="s">
        <v>101</v>
      </c>
    </row>
    <row r="77" spans="1:60" outlineLevel="1">
      <c r="A77" s="168">
        <v>34</v>
      </c>
      <c r="B77" s="178" t="s">
        <v>208</v>
      </c>
      <c r="C77" s="207" t="s">
        <v>209</v>
      </c>
      <c r="D77" s="180" t="s">
        <v>176</v>
      </c>
      <c r="E77" s="184">
        <v>3.35</v>
      </c>
      <c r="F77" s="190"/>
      <c r="G77" s="191">
        <f>ROUND(E77*F77,2)</f>
        <v>0</v>
      </c>
      <c r="H77" s="190"/>
      <c r="I77" s="191">
        <f>ROUND(E77*H77,2)</f>
        <v>0</v>
      </c>
      <c r="J77" s="190"/>
      <c r="K77" s="191">
        <f>ROUND(E77*J77,2)</f>
        <v>0</v>
      </c>
      <c r="L77" s="191">
        <v>21</v>
      </c>
      <c r="M77" s="191">
        <f>G77*(1+L77/100)</f>
        <v>0</v>
      </c>
      <c r="N77" s="191">
        <v>0</v>
      </c>
      <c r="O77" s="191">
        <f>ROUND(E77*N77,2)</f>
        <v>0</v>
      </c>
      <c r="P77" s="191">
        <v>0</v>
      </c>
      <c r="Q77" s="191">
        <f>ROUND(E77*P77,2)</f>
        <v>0</v>
      </c>
      <c r="R77" s="192" t="s">
        <v>210</v>
      </c>
      <c r="S77" s="191" t="s">
        <v>106</v>
      </c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211</v>
      </c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>
      <c r="A78" s="174" t="s">
        <v>100</v>
      </c>
      <c r="B78" s="179" t="s">
        <v>71</v>
      </c>
      <c r="C78" s="209" t="s">
        <v>72</v>
      </c>
      <c r="D78" s="182"/>
      <c r="E78" s="186"/>
      <c r="F78" s="193"/>
      <c r="G78" s="193">
        <f>SUM(G79:G89)</f>
        <v>0</v>
      </c>
      <c r="H78" s="193"/>
      <c r="I78" s="193">
        <f>SUM(I79:I89)</f>
        <v>0</v>
      </c>
      <c r="J78" s="193"/>
      <c r="K78" s="193">
        <f>SUM(K79:K89)</f>
        <v>0</v>
      </c>
      <c r="L78" s="193"/>
      <c r="M78" s="193">
        <f>SUM(M79:M89)</f>
        <v>0</v>
      </c>
      <c r="N78" s="193"/>
      <c r="O78" s="193">
        <f>SUM(O79:O89)</f>
        <v>0.24</v>
      </c>
      <c r="P78" s="193"/>
      <c r="Q78" s="193">
        <f>SUM(Q79:Q89)</f>
        <v>0</v>
      </c>
      <c r="R78" s="194"/>
      <c r="S78" s="193"/>
      <c r="AE78" t="s">
        <v>101</v>
      </c>
    </row>
    <row r="79" spans="1:60" ht="22.5" outlineLevel="1">
      <c r="A79" s="168">
        <v>35</v>
      </c>
      <c r="B79" s="178" t="s">
        <v>212</v>
      </c>
      <c r="C79" s="207" t="s">
        <v>213</v>
      </c>
      <c r="D79" s="180" t="s">
        <v>104</v>
      </c>
      <c r="E79" s="184">
        <v>29.2864</v>
      </c>
      <c r="F79" s="190"/>
      <c r="G79" s="191">
        <f>ROUND(E79*F79,2)</f>
        <v>0</v>
      </c>
      <c r="H79" s="190"/>
      <c r="I79" s="191">
        <f>ROUND(E79*H79,2)</f>
        <v>0</v>
      </c>
      <c r="J79" s="190"/>
      <c r="K79" s="191">
        <f>ROUND(E79*J79,2)</f>
        <v>0</v>
      </c>
      <c r="L79" s="191">
        <v>21</v>
      </c>
      <c r="M79" s="191">
        <f>G79*(1+L79/100)</f>
        <v>0</v>
      </c>
      <c r="N79" s="191">
        <v>5.1999999999999995E-4</v>
      </c>
      <c r="O79" s="191">
        <f>ROUND(E79*N79,2)</f>
        <v>0.02</v>
      </c>
      <c r="P79" s="191">
        <v>0</v>
      </c>
      <c r="Q79" s="191">
        <f>ROUND(E79*P79,2)</f>
        <v>0</v>
      </c>
      <c r="R79" s="192" t="s">
        <v>214</v>
      </c>
      <c r="S79" s="191" t="s">
        <v>106</v>
      </c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 t="s">
        <v>107</v>
      </c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 outlineLevel="1">
      <c r="A80" s="168"/>
      <c r="B80" s="178"/>
      <c r="C80" s="208" t="s">
        <v>215</v>
      </c>
      <c r="D80" s="181"/>
      <c r="E80" s="185">
        <v>29.2864</v>
      </c>
      <c r="F80" s="191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2"/>
      <c r="S80" s="191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109</v>
      </c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ht="22.5" outlineLevel="1">
      <c r="A81" s="168">
        <v>36</v>
      </c>
      <c r="B81" s="178" t="s">
        <v>216</v>
      </c>
      <c r="C81" s="207" t="s">
        <v>217</v>
      </c>
      <c r="D81" s="180" t="s">
        <v>104</v>
      </c>
      <c r="E81" s="184">
        <v>29.2864</v>
      </c>
      <c r="F81" s="190"/>
      <c r="G81" s="191">
        <f>ROUND(E81*F81,2)</f>
        <v>0</v>
      </c>
      <c r="H81" s="190"/>
      <c r="I81" s="191">
        <f>ROUND(E81*H81,2)</f>
        <v>0</v>
      </c>
      <c r="J81" s="190"/>
      <c r="K81" s="191">
        <f>ROUND(E81*J81,2)</f>
        <v>0</v>
      </c>
      <c r="L81" s="191">
        <v>21</v>
      </c>
      <c r="M81" s="191">
        <f>G81*(1+L81/100)</f>
        <v>0</v>
      </c>
      <c r="N81" s="191">
        <v>5.5900000000000004E-3</v>
      </c>
      <c r="O81" s="191">
        <f>ROUND(E81*N81,2)</f>
        <v>0.16</v>
      </c>
      <c r="P81" s="191">
        <v>0</v>
      </c>
      <c r="Q81" s="191">
        <f>ROUND(E81*P81,2)</f>
        <v>0</v>
      </c>
      <c r="R81" s="192" t="s">
        <v>214</v>
      </c>
      <c r="S81" s="191" t="s">
        <v>106</v>
      </c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107</v>
      </c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>
      <c r="A82" s="168"/>
      <c r="B82" s="178"/>
      <c r="C82" s="208" t="s">
        <v>215</v>
      </c>
      <c r="D82" s="181"/>
      <c r="E82" s="185">
        <v>29.2864</v>
      </c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2"/>
      <c r="S82" s="191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109</v>
      </c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>
      <c r="A83" s="168">
        <v>37</v>
      </c>
      <c r="B83" s="178" t="s">
        <v>218</v>
      </c>
      <c r="C83" s="207" t="s">
        <v>219</v>
      </c>
      <c r="D83" s="180" t="s">
        <v>104</v>
      </c>
      <c r="E83" s="184">
        <v>10.55</v>
      </c>
      <c r="F83" s="190"/>
      <c r="G83" s="191">
        <f>ROUND(E83*F83,2)</f>
        <v>0</v>
      </c>
      <c r="H83" s="190"/>
      <c r="I83" s="191">
        <f>ROUND(E83*H83,2)</f>
        <v>0</v>
      </c>
      <c r="J83" s="190"/>
      <c r="K83" s="191">
        <f>ROUND(E83*J83,2)</f>
        <v>0</v>
      </c>
      <c r="L83" s="191">
        <v>21</v>
      </c>
      <c r="M83" s="191">
        <f>G83*(1+L83/100)</f>
        <v>0</v>
      </c>
      <c r="N83" s="191">
        <v>3.6800000000000001E-3</v>
      </c>
      <c r="O83" s="191">
        <f>ROUND(E83*N83,2)</f>
        <v>0.04</v>
      </c>
      <c r="P83" s="191">
        <v>0</v>
      </c>
      <c r="Q83" s="191">
        <f>ROUND(E83*P83,2)</f>
        <v>0</v>
      </c>
      <c r="R83" s="192" t="s">
        <v>214</v>
      </c>
      <c r="S83" s="191" t="s">
        <v>106</v>
      </c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 t="s">
        <v>107</v>
      </c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>
      <c r="A84" s="168"/>
      <c r="B84" s="178"/>
      <c r="C84" s="208" t="s">
        <v>220</v>
      </c>
      <c r="D84" s="181"/>
      <c r="E84" s="185">
        <v>1.55</v>
      </c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2"/>
      <c r="S84" s="191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109</v>
      </c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>
      <c r="A85" s="168"/>
      <c r="B85" s="178"/>
      <c r="C85" s="208" t="s">
        <v>221</v>
      </c>
      <c r="D85" s="181"/>
      <c r="E85" s="185">
        <v>9</v>
      </c>
      <c r="F85" s="191"/>
      <c r="G85" s="1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2"/>
      <c r="S85" s="191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109</v>
      </c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ht="22.5" outlineLevel="1">
      <c r="A86" s="168">
        <v>38</v>
      </c>
      <c r="B86" s="178" t="s">
        <v>222</v>
      </c>
      <c r="C86" s="207" t="s">
        <v>223</v>
      </c>
      <c r="D86" s="180" t="s">
        <v>224</v>
      </c>
      <c r="E86" s="184">
        <v>15.824999999999999</v>
      </c>
      <c r="F86" s="190"/>
      <c r="G86" s="191">
        <f>ROUND(E86*F86,2)</f>
        <v>0</v>
      </c>
      <c r="H86" s="190"/>
      <c r="I86" s="191">
        <f>ROUND(E86*H86,2)</f>
        <v>0</v>
      </c>
      <c r="J86" s="190"/>
      <c r="K86" s="191">
        <f>ROUND(E86*J86,2)</f>
        <v>0</v>
      </c>
      <c r="L86" s="191">
        <v>21</v>
      </c>
      <c r="M86" s="191">
        <f>G86*(1+L86/100)</f>
        <v>0</v>
      </c>
      <c r="N86" s="191">
        <v>1E-3</v>
      </c>
      <c r="O86" s="191">
        <f>ROUND(E86*N86,2)</f>
        <v>0.02</v>
      </c>
      <c r="P86" s="191">
        <v>0</v>
      </c>
      <c r="Q86" s="191">
        <f>ROUND(E86*P86,2)</f>
        <v>0</v>
      </c>
      <c r="R86" s="192" t="s">
        <v>152</v>
      </c>
      <c r="S86" s="191" t="s">
        <v>106</v>
      </c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 t="s">
        <v>153</v>
      </c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outlineLevel="1">
      <c r="A87" s="168"/>
      <c r="B87" s="178"/>
      <c r="C87" s="208" t="s">
        <v>225</v>
      </c>
      <c r="D87" s="181"/>
      <c r="E87" s="185">
        <v>2.3250000000000002</v>
      </c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2"/>
      <c r="S87" s="191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 t="s">
        <v>109</v>
      </c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outlineLevel="1">
      <c r="A88" s="168"/>
      <c r="B88" s="178"/>
      <c r="C88" s="208" t="s">
        <v>226</v>
      </c>
      <c r="D88" s="181"/>
      <c r="E88" s="185">
        <v>13.5</v>
      </c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2"/>
      <c r="S88" s="191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109</v>
      </c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>
      <c r="A89" s="168">
        <v>39</v>
      </c>
      <c r="B89" s="178" t="s">
        <v>227</v>
      </c>
      <c r="C89" s="207" t="s">
        <v>228</v>
      </c>
      <c r="D89" s="180" t="s">
        <v>0</v>
      </c>
      <c r="E89" s="187"/>
      <c r="F89" s="190"/>
      <c r="G89" s="191">
        <f>ROUND(E89*F89,2)</f>
        <v>0</v>
      </c>
      <c r="H89" s="190"/>
      <c r="I89" s="191">
        <f>ROUND(E89*H89,2)</f>
        <v>0</v>
      </c>
      <c r="J89" s="190"/>
      <c r="K89" s="191">
        <f>ROUND(E89*J89,2)</f>
        <v>0</v>
      </c>
      <c r="L89" s="191">
        <v>21</v>
      </c>
      <c r="M89" s="191">
        <f>G89*(1+L89/100)</f>
        <v>0</v>
      </c>
      <c r="N89" s="191">
        <v>0</v>
      </c>
      <c r="O89" s="191">
        <f>ROUND(E89*N89,2)</f>
        <v>0</v>
      </c>
      <c r="P89" s="191">
        <v>0</v>
      </c>
      <c r="Q89" s="191">
        <f>ROUND(E89*P89,2)</f>
        <v>0</v>
      </c>
      <c r="R89" s="192" t="s">
        <v>214</v>
      </c>
      <c r="S89" s="191" t="s">
        <v>106</v>
      </c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 t="s">
        <v>207</v>
      </c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>
      <c r="A90" s="174" t="s">
        <v>100</v>
      </c>
      <c r="B90" s="179" t="s">
        <v>73</v>
      </c>
      <c r="C90" s="209" t="s">
        <v>74</v>
      </c>
      <c r="D90" s="182"/>
      <c r="E90" s="186"/>
      <c r="F90" s="193"/>
      <c r="G90" s="193">
        <f>SUM(G91:G93)</f>
        <v>0</v>
      </c>
      <c r="H90" s="193"/>
      <c r="I90" s="193">
        <f>SUM(I91:I93)</f>
        <v>0</v>
      </c>
      <c r="J90" s="193"/>
      <c r="K90" s="193">
        <f>SUM(K91:K93)</f>
        <v>0</v>
      </c>
      <c r="L90" s="193"/>
      <c r="M90" s="193">
        <f>SUM(M91:M93)</f>
        <v>0</v>
      </c>
      <c r="N90" s="193"/>
      <c r="O90" s="193">
        <f>SUM(O91:O93)</f>
        <v>0.02</v>
      </c>
      <c r="P90" s="193"/>
      <c r="Q90" s="193">
        <f>SUM(Q91:Q93)</f>
        <v>0</v>
      </c>
      <c r="R90" s="194"/>
      <c r="S90" s="193"/>
      <c r="AE90" t="s">
        <v>101</v>
      </c>
    </row>
    <row r="91" spans="1:60" outlineLevel="1">
      <c r="A91" s="168">
        <v>40</v>
      </c>
      <c r="B91" s="178" t="s">
        <v>229</v>
      </c>
      <c r="C91" s="207" t="s">
        <v>230</v>
      </c>
      <c r="D91" s="180" t="s">
        <v>104</v>
      </c>
      <c r="E91" s="184">
        <v>0.7</v>
      </c>
      <c r="F91" s="190"/>
      <c r="G91" s="191">
        <f>ROUND(E91*F91,2)</f>
        <v>0</v>
      </c>
      <c r="H91" s="190"/>
      <c r="I91" s="191">
        <f>ROUND(E91*H91,2)</f>
        <v>0</v>
      </c>
      <c r="J91" s="190"/>
      <c r="K91" s="191">
        <f>ROUND(E91*J91,2)</f>
        <v>0</v>
      </c>
      <c r="L91" s="191">
        <v>21</v>
      </c>
      <c r="M91" s="191">
        <f>G91*(1+L91/100)</f>
        <v>0</v>
      </c>
      <c r="N91" s="191">
        <v>0</v>
      </c>
      <c r="O91" s="191">
        <f>ROUND(E91*N91,2)</f>
        <v>0</v>
      </c>
      <c r="P91" s="191">
        <v>0</v>
      </c>
      <c r="Q91" s="191">
        <f>ROUND(E91*P91,2)</f>
        <v>0</v>
      </c>
      <c r="R91" s="192" t="s">
        <v>73</v>
      </c>
      <c r="S91" s="191" t="s">
        <v>106</v>
      </c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107</v>
      </c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outlineLevel="1">
      <c r="A92" s="168"/>
      <c r="B92" s="178"/>
      <c r="C92" s="208" t="s">
        <v>231</v>
      </c>
      <c r="D92" s="181"/>
      <c r="E92" s="185">
        <v>0.7</v>
      </c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2"/>
      <c r="S92" s="191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 t="s">
        <v>109</v>
      </c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outlineLevel="1">
      <c r="A93" s="168">
        <v>41</v>
      </c>
      <c r="B93" s="178" t="s">
        <v>232</v>
      </c>
      <c r="C93" s="207" t="s">
        <v>233</v>
      </c>
      <c r="D93" s="180" t="s">
        <v>160</v>
      </c>
      <c r="E93" s="184">
        <v>1</v>
      </c>
      <c r="F93" s="190"/>
      <c r="G93" s="191">
        <f>ROUND(E93*F93,2)</f>
        <v>0</v>
      </c>
      <c r="H93" s="190"/>
      <c r="I93" s="191">
        <f>ROUND(E93*H93,2)</f>
        <v>0</v>
      </c>
      <c r="J93" s="190"/>
      <c r="K93" s="191">
        <f>ROUND(E93*J93,2)</f>
        <v>0</v>
      </c>
      <c r="L93" s="191">
        <v>21</v>
      </c>
      <c r="M93" s="191">
        <f>G93*(1+L93/100)</f>
        <v>0</v>
      </c>
      <c r="N93" s="191">
        <v>2.07E-2</v>
      </c>
      <c r="O93" s="191">
        <f>ROUND(E93*N93,2)</f>
        <v>0.02</v>
      </c>
      <c r="P93" s="191">
        <v>0</v>
      </c>
      <c r="Q93" s="191">
        <f>ROUND(E93*P93,2)</f>
        <v>0</v>
      </c>
      <c r="R93" s="192" t="s">
        <v>152</v>
      </c>
      <c r="S93" s="191" t="s">
        <v>106</v>
      </c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153</v>
      </c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>
      <c r="A94" s="174" t="s">
        <v>100</v>
      </c>
      <c r="B94" s="179" t="s">
        <v>75</v>
      </c>
      <c r="C94" s="209" t="s">
        <v>76</v>
      </c>
      <c r="D94" s="182"/>
      <c r="E94" s="186"/>
      <c r="F94" s="193"/>
      <c r="G94" s="193">
        <f>SUM(G95:G96)</f>
        <v>0</v>
      </c>
      <c r="H94" s="193"/>
      <c r="I94" s="193">
        <f>SUM(I95:I96)</f>
        <v>0</v>
      </c>
      <c r="J94" s="193"/>
      <c r="K94" s="193">
        <f>SUM(K95:K96)</f>
        <v>0</v>
      </c>
      <c r="L94" s="193"/>
      <c r="M94" s="193">
        <f>SUM(M95:M96)</f>
        <v>0</v>
      </c>
      <c r="N94" s="193"/>
      <c r="O94" s="193">
        <f>SUM(O95:O96)</f>
        <v>0.13</v>
      </c>
      <c r="P94" s="193"/>
      <c r="Q94" s="193">
        <f>SUM(Q95:Q96)</f>
        <v>0</v>
      </c>
      <c r="R94" s="194"/>
      <c r="S94" s="193"/>
      <c r="AE94" t="s">
        <v>101</v>
      </c>
    </row>
    <row r="95" spans="1:60" outlineLevel="1">
      <c r="A95" s="168">
        <v>42</v>
      </c>
      <c r="B95" s="178" t="s">
        <v>234</v>
      </c>
      <c r="C95" s="207" t="s">
        <v>235</v>
      </c>
      <c r="D95" s="180" t="s">
        <v>147</v>
      </c>
      <c r="E95" s="184">
        <v>3.15</v>
      </c>
      <c r="F95" s="190"/>
      <c r="G95" s="191">
        <f>ROUND(E95*F95,2)</f>
        <v>0</v>
      </c>
      <c r="H95" s="190"/>
      <c r="I95" s="191">
        <f>ROUND(E95*H95,2)</f>
        <v>0</v>
      </c>
      <c r="J95" s="190"/>
      <c r="K95" s="191">
        <f>ROUND(E95*J95,2)</f>
        <v>0</v>
      </c>
      <c r="L95" s="191">
        <v>21</v>
      </c>
      <c r="M95" s="191">
        <f>G95*(1+L95/100)</f>
        <v>0</v>
      </c>
      <c r="N95" s="191">
        <v>4.0500000000000001E-2</v>
      </c>
      <c r="O95" s="191">
        <f>ROUND(E95*N95,2)</f>
        <v>0.13</v>
      </c>
      <c r="P95" s="191">
        <v>0</v>
      </c>
      <c r="Q95" s="191">
        <f>ROUND(E95*P95,2)</f>
        <v>0</v>
      </c>
      <c r="R95" s="192" t="s">
        <v>75</v>
      </c>
      <c r="S95" s="191" t="s">
        <v>106</v>
      </c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 t="s">
        <v>107</v>
      </c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outlineLevel="1">
      <c r="A96" s="168"/>
      <c r="B96" s="178"/>
      <c r="C96" s="208" t="s">
        <v>236</v>
      </c>
      <c r="D96" s="181"/>
      <c r="E96" s="185">
        <v>3.15</v>
      </c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2"/>
      <c r="S96" s="191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109</v>
      </c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>
      <c r="A97" s="174" t="s">
        <v>100</v>
      </c>
      <c r="B97" s="179" t="s">
        <v>77</v>
      </c>
      <c r="C97" s="209" t="s">
        <v>29</v>
      </c>
      <c r="D97" s="182"/>
      <c r="E97" s="186"/>
      <c r="F97" s="193"/>
      <c r="G97" s="193">
        <f>SUM(G98:G99)</f>
        <v>0</v>
      </c>
      <c r="H97" s="193"/>
      <c r="I97" s="193">
        <f>SUM(I98:I99)</f>
        <v>0</v>
      </c>
      <c r="J97" s="193"/>
      <c r="K97" s="193">
        <f>SUM(K98:K99)</f>
        <v>0</v>
      </c>
      <c r="L97" s="193"/>
      <c r="M97" s="193">
        <f>SUM(M98:M99)</f>
        <v>0</v>
      </c>
      <c r="N97" s="193"/>
      <c r="O97" s="193">
        <f>SUM(O98:O99)</f>
        <v>0</v>
      </c>
      <c r="P97" s="193"/>
      <c r="Q97" s="193">
        <f>SUM(Q98:Q99)</f>
        <v>0</v>
      </c>
      <c r="R97" s="194"/>
      <c r="S97" s="193"/>
      <c r="AE97" t="s">
        <v>101</v>
      </c>
    </row>
    <row r="98" spans="1:60" outlineLevel="1">
      <c r="A98" s="168">
        <v>43</v>
      </c>
      <c r="B98" s="178" t="s">
        <v>237</v>
      </c>
      <c r="C98" s="207" t="s">
        <v>238</v>
      </c>
      <c r="D98" s="180" t="s">
        <v>239</v>
      </c>
      <c r="E98" s="184">
        <v>1</v>
      </c>
      <c r="F98" s="190"/>
      <c r="G98" s="191">
        <f>ROUND(E98*F98,2)</f>
        <v>0</v>
      </c>
      <c r="H98" s="190"/>
      <c r="I98" s="191">
        <f>ROUND(E98*H98,2)</f>
        <v>0</v>
      </c>
      <c r="J98" s="190"/>
      <c r="K98" s="191">
        <f>ROUND(E98*J98,2)</f>
        <v>0</v>
      </c>
      <c r="L98" s="191">
        <v>21</v>
      </c>
      <c r="M98" s="191">
        <f>G98*(1+L98/100)</f>
        <v>0</v>
      </c>
      <c r="N98" s="191">
        <v>0</v>
      </c>
      <c r="O98" s="191">
        <f>ROUND(E98*N98,2)</f>
        <v>0</v>
      </c>
      <c r="P98" s="191">
        <v>0</v>
      </c>
      <c r="Q98" s="191">
        <f>ROUND(E98*P98,2)</f>
        <v>0</v>
      </c>
      <c r="R98" s="192"/>
      <c r="S98" s="191" t="s">
        <v>148</v>
      </c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 t="s">
        <v>240</v>
      </c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outlineLevel="1">
      <c r="A99" s="195">
        <v>44</v>
      </c>
      <c r="B99" s="196" t="s">
        <v>241</v>
      </c>
      <c r="C99" s="210" t="s">
        <v>242</v>
      </c>
      <c r="D99" s="197" t="s">
        <v>239</v>
      </c>
      <c r="E99" s="198">
        <v>1</v>
      </c>
      <c r="F99" s="199"/>
      <c r="G99" s="200">
        <f>ROUND(E99*F99,2)</f>
        <v>0</v>
      </c>
      <c r="H99" s="199"/>
      <c r="I99" s="200">
        <f>ROUND(E99*H99,2)</f>
        <v>0</v>
      </c>
      <c r="J99" s="199"/>
      <c r="K99" s="200">
        <f>ROUND(E99*J99,2)</f>
        <v>0</v>
      </c>
      <c r="L99" s="200">
        <v>21</v>
      </c>
      <c r="M99" s="200">
        <f>G99*(1+L99/100)</f>
        <v>0</v>
      </c>
      <c r="N99" s="200">
        <v>0</v>
      </c>
      <c r="O99" s="200">
        <f>ROUND(E99*N99,2)</f>
        <v>0</v>
      </c>
      <c r="P99" s="200">
        <v>0</v>
      </c>
      <c r="Q99" s="200">
        <f>ROUND(E99*P99,2)</f>
        <v>0</v>
      </c>
      <c r="R99" s="201"/>
      <c r="S99" s="200" t="s">
        <v>148</v>
      </c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243</v>
      </c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>
      <c r="A100" s="6"/>
      <c r="B100" s="7" t="s">
        <v>244</v>
      </c>
      <c r="C100" s="211" t="s">
        <v>244</v>
      </c>
      <c r="D100" s="9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AC100">
        <v>15</v>
      </c>
      <c r="AD100">
        <v>21</v>
      </c>
    </row>
    <row r="101" spans="1:60">
      <c r="A101" s="202"/>
      <c r="B101" s="203" t="s">
        <v>31</v>
      </c>
      <c r="C101" s="212" t="s">
        <v>244</v>
      </c>
      <c r="D101" s="204"/>
      <c r="E101" s="205"/>
      <c r="F101" s="205"/>
      <c r="G101" s="206">
        <f>G7+G23+G37+G40+G45+G48+G57+G71+G74+G76+G78+G90+G94+G97</f>
        <v>0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AC101">
        <f>SUMIF(L7:L99,AC100,G7:G99)</f>
        <v>0</v>
      </c>
      <c r="AD101">
        <f>SUMIF(L7:L99,AD100,G7:G99)</f>
        <v>0</v>
      </c>
      <c r="AE101" t="s">
        <v>245</v>
      </c>
    </row>
    <row r="102" spans="1:60">
      <c r="A102" s="6"/>
      <c r="B102" s="7" t="s">
        <v>244</v>
      </c>
      <c r="C102" s="211" t="s">
        <v>244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60">
      <c r="A103" s="6"/>
      <c r="B103" s="7" t="s">
        <v>244</v>
      </c>
      <c r="C103" s="211" t="s">
        <v>244</v>
      </c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60">
      <c r="A104" s="265" t="s">
        <v>246</v>
      </c>
      <c r="B104" s="265"/>
      <c r="C104" s="266"/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60">
      <c r="A105" s="267"/>
      <c r="B105" s="268"/>
      <c r="C105" s="269"/>
      <c r="D105" s="268"/>
      <c r="E105" s="268"/>
      <c r="F105" s="268"/>
      <c r="G105" s="270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AE105" t="s">
        <v>247</v>
      </c>
    </row>
    <row r="106" spans="1:60">
      <c r="A106" s="271"/>
      <c r="B106" s="272"/>
      <c r="C106" s="273"/>
      <c r="D106" s="272"/>
      <c r="E106" s="272"/>
      <c r="F106" s="272"/>
      <c r="G106" s="274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60">
      <c r="A107" s="271"/>
      <c r="B107" s="272"/>
      <c r="C107" s="273"/>
      <c r="D107" s="272"/>
      <c r="E107" s="272"/>
      <c r="F107" s="272"/>
      <c r="G107" s="274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60">
      <c r="A108" s="271"/>
      <c r="B108" s="272"/>
      <c r="C108" s="273"/>
      <c r="D108" s="272"/>
      <c r="E108" s="272"/>
      <c r="F108" s="272"/>
      <c r="G108" s="274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60">
      <c r="A109" s="275"/>
      <c r="B109" s="276"/>
      <c r="C109" s="277"/>
      <c r="D109" s="276"/>
      <c r="E109" s="276"/>
      <c r="F109" s="276"/>
      <c r="G109" s="278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60">
      <c r="A110" s="6"/>
      <c r="B110" s="7" t="s">
        <v>244</v>
      </c>
      <c r="C110" s="211" t="s">
        <v>244</v>
      </c>
      <c r="D110" s="9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60">
      <c r="C111" s="213"/>
      <c r="D111" s="162"/>
      <c r="AE111" t="s">
        <v>248</v>
      </c>
    </row>
    <row r="112" spans="1:60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7" spans="4:4">
      <c r="D117" s="162"/>
    </row>
    <row r="118" spans="4:4">
      <c r="D118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  <row r="126" spans="4:4">
      <c r="D126" s="162"/>
    </row>
    <row r="127" spans="4:4">
      <c r="D127" s="162"/>
    </row>
    <row r="128" spans="4:4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mergeCells count="6">
    <mergeCell ref="A105:G109"/>
    <mergeCell ref="A1:G1"/>
    <mergeCell ref="C2:G2"/>
    <mergeCell ref="C3:G3"/>
    <mergeCell ref="C4:G4"/>
    <mergeCell ref="A104:C104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2016-04-04T23:24:44Z</dcterms:modified>
</cp:coreProperties>
</file>